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3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4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5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190510 USB Philips\190510  USB CDOEA MASESH\190510 CDOEA MDPH SEGPA\190905 SEGPA 75\Effectifs SEGPA 75\R19\"/>
    </mc:Choice>
  </mc:AlternateContent>
  <bookViews>
    <workbookView xWindow="46725" yWindow="0" windowWidth="28800" windowHeight="12435"/>
  </bookViews>
  <sheets>
    <sheet name="R19 Effectifs F, G, ESH" sheetId="12" r:id="rId1"/>
    <sheet name="Filles Garçons R19" sheetId="13" r:id="rId2"/>
    <sheet name="R18 Effectifs F,G, ESH" sheetId="1" r:id="rId3"/>
    <sheet name="R18 Effectifs bruts" sheetId="2" r:id="rId4"/>
    <sheet name="R18 Eff. Champs Pros" sheetId="8" r:id="rId5"/>
  </sheets>
  <externalReferences>
    <externalReference r:id="rId6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1" i="12" l="1"/>
  <c r="V249" i="12" l="1"/>
  <c r="AG13" i="13" l="1"/>
  <c r="P22" i="13" s="1"/>
  <c r="AG12" i="13"/>
  <c r="P21" i="13" s="1"/>
  <c r="AG11" i="13"/>
  <c r="P20" i="13" s="1"/>
  <c r="AG10" i="13"/>
  <c r="P19" i="13" s="1"/>
  <c r="AG6" i="13"/>
  <c r="O22" i="13" s="1"/>
  <c r="AG5" i="13"/>
  <c r="O21" i="13" s="1"/>
  <c r="AG4" i="13"/>
  <c r="O20" i="13" s="1"/>
  <c r="AG3" i="13"/>
  <c r="C221" i="12"/>
  <c r="R37" i="12"/>
  <c r="M37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D36" i="12"/>
  <c r="C36" i="12"/>
  <c r="B36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C35" i="12"/>
  <c r="B35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C34" i="12"/>
  <c r="B34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C33" i="12"/>
  <c r="B33" i="12"/>
  <c r="P25" i="12"/>
  <c r="O25" i="12"/>
  <c r="N25" i="12"/>
  <c r="M25" i="12"/>
  <c r="L25" i="12"/>
  <c r="K25" i="12"/>
  <c r="J25" i="12"/>
  <c r="I25" i="12"/>
  <c r="H25" i="12"/>
  <c r="G25" i="12"/>
  <c r="F25" i="12"/>
  <c r="E25" i="12"/>
  <c r="D25" i="12"/>
  <c r="C25" i="12"/>
  <c r="B25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D24" i="12"/>
  <c r="C24" i="12"/>
  <c r="B24" i="12"/>
  <c r="P23" i="12"/>
  <c r="O23" i="12"/>
  <c r="N23" i="12"/>
  <c r="M23" i="12"/>
  <c r="L23" i="12"/>
  <c r="K23" i="12"/>
  <c r="J23" i="12"/>
  <c r="I23" i="12"/>
  <c r="H23" i="12"/>
  <c r="G23" i="12"/>
  <c r="F23" i="12"/>
  <c r="E23" i="12"/>
  <c r="D23" i="12"/>
  <c r="C23" i="12"/>
  <c r="B23" i="12"/>
  <c r="Q23" i="12" s="1"/>
  <c r="P22" i="12"/>
  <c r="O22" i="12"/>
  <c r="N22" i="12"/>
  <c r="M22" i="12"/>
  <c r="L22" i="12"/>
  <c r="K22" i="12"/>
  <c r="J22" i="12"/>
  <c r="I22" i="12"/>
  <c r="H22" i="12"/>
  <c r="G22" i="12"/>
  <c r="F22" i="12"/>
  <c r="E22" i="12"/>
  <c r="D22" i="12"/>
  <c r="C22" i="12"/>
  <c r="B22" i="12"/>
  <c r="AJ16" i="12"/>
  <c r="AT15" i="12"/>
  <c r="AS15" i="12"/>
  <c r="P26" i="12" s="1"/>
  <c r="AR15" i="12"/>
  <c r="AQ15" i="12"/>
  <c r="AQ16" i="12" s="1"/>
  <c r="AP15" i="12"/>
  <c r="AO15" i="12"/>
  <c r="AN15" i="12"/>
  <c r="AM15" i="12"/>
  <c r="AN16" i="12" s="1"/>
  <c r="AL15" i="12"/>
  <c r="AK15" i="12"/>
  <c r="AJ15" i="12"/>
  <c r="M26" i="12" s="1"/>
  <c r="AI15" i="12"/>
  <c r="AI16" i="12" s="1"/>
  <c r="AH15" i="12"/>
  <c r="AG15" i="12"/>
  <c r="L26" i="12" s="1"/>
  <c r="AF15" i="12"/>
  <c r="AE15" i="12"/>
  <c r="AE16" i="12" s="1"/>
  <c r="AD15" i="12"/>
  <c r="AC15" i="12"/>
  <c r="AB15" i="12"/>
  <c r="AA15" i="12"/>
  <c r="AA16" i="12" s="1"/>
  <c r="Z15" i="12"/>
  <c r="Y15" i="12"/>
  <c r="X15" i="12"/>
  <c r="I26" i="12" s="1"/>
  <c r="W15" i="12"/>
  <c r="W16" i="12" s="1"/>
  <c r="V15" i="12"/>
  <c r="U15" i="12"/>
  <c r="H26" i="12" s="1"/>
  <c r="T15" i="12"/>
  <c r="R15" i="12"/>
  <c r="P15" i="12"/>
  <c r="O15" i="12"/>
  <c r="F26" i="12" s="1"/>
  <c r="N15" i="12"/>
  <c r="N16" i="12" s="1"/>
  <c r="M15" i="12"/>
  <c r="M16" i="12" s="1"/>
  <c r="L15" i="12"/>
  <c r="E26" i="12" s="1"/>
  <c r="K15" i="12"/>
  <c r="J15" i="12"/>
  <c r="I15" i="12"/>
  <c r="D26" i="12" s="1"/>
  <c r="H15" i="12"/>
  <c r="G15" i="12"/>
  <c r="F15" i="12"/>
  <c r="E15" i="12"/>
  <c r="E16" i="12" s="1"/>
  <c r="D15" i="12"/>
  <c r="C15" i="12"/>
  <c r="B26" i="12" s="1"/>
  <c r="B15" i="12"/>
  <c r="B16" i="12" s="1"/>
  <c r="AZ9" i="12"/>
  <c r="AY9" i="12"/>
  <c r="AX9" i="12"/>
  <c r="AV9" i="12"/>
  <c r="AT9" i="12"/>
  <c r="AS9" i="12"/>
  <c r="AR9" i="12"/>
  <c r="AQ9" i="12"/>
  <c r="AP9" i="12"/>
  <c r="O37" i="12" s="1"/>
  <c r="AO9" i="12"/>
  <c r="AN9" i="12"/>
  <c r="AM9" i="12"/>
  <c r="AL9" i="12"/>
  <c r="AK9" i="12"/>
  <c r="AJ9" i="12"/>
  <c r="AI9" i="12"/>
  <c r="AH9" i="12"/>
  <c r="AG9" i="12"/>
  <c r="AF9" i="12"/>
  <c r="AE9" i="12"/>
  <c r="AD9" i="12"/>
  <c r="K37" i="12" s="1"/>
  <c r="AC9" i="12"/>
  <c r="AB9" i="12"/>
  <c r="AA9" i="12"/>
  <c r="Z9" i="12"/>
  <c r="Z10" i="12" s="1"/>
  <c r="Y9" i="12"/>
  <c r="X9" i="12"/>
  <c r="I37" i="12" s="1"/>
  <c r="W9" i="12"/>
  <c r="V9" i="12"/>
  <c r="U9" i="12"/>
  <c r="H37" i="12" s="1"/>
  <c r="T9" i="12"/>
  <c r="S9" i="12"/>
  <c r="R9" i="12"/>
  <c r="G37" i="12" s="1"/>
  <c r="Q9" i="12"/>
  <c r="P9" i="12"/>
  <c r="O9" i="12"/>
  <c r="F37" i="12" s="1"/>
  <c r="N9" i="12"/>
  <c r="M9" i="12"/>
  <c r="L9" i="12"/>
  <c r="E37" i="12" s="1"/>
  <c r="K9" i="12"/>
  <c r="J9" i="12"/>
  <c r="I9" i="12"/>
  <c r="D37" i="12" s="1"/>
  <c r="H9" i="12"/>
  <c r="G9" i="12"/>
  <c r="F9" i="12"/>
  <c r="C37" i="12" s="1"/>
  <c r="E9" i="12"/>
  <c r="D9" i="12"/>
  <c r="C9" i="12"/>
  <c r="B37" i="12" s="1"/>
  <c r="B9" i="12"/>
  <c r="B10" i="12" s="1"/>
  <c r="AU8" i="12"/>
  <c r="AW8" i="12" s="1"/>
  <c r="AU7" i="12"/>
  <c r="AW7" i="12" s="1"/>
  <c r="AU6" i="12"/>
  <c r="AW6" i="12" s="1"/>
  <c r="AU5" i="12"/>
  <c r="AW5" i="12" s="1"/>
  <c r="R16" i="12" l="1"/>
  <c r="AB16" i="12"/>
  <c r="D10" i="12"/>
  <c r="M10" i="12"/>
  <c r="Q10" i="12"/>
  <c r="Y10" i="12"/>
  <c r="AC10" i="12"/>
  <c r="AH10" i="12"/>
  <c r="AK10" i="12"/>
  <c r="AO10" i="12"/>
  <c r="AT10" i="12"/>
  <c r="V16" i="12"/>
  <c r="AT16" i="12"/>
  <c r="D38" i="12"/>
  <c r="H38" i="12"/>
  <c r="P38" i="12"/>
  <c r="Q21" i="13"/>
  <c r="H16" i="12"/>
  <c r="Q20" i="13"/>
  <c r="J10" i="12"/>
  <c r="J16" i="12"/>
  <c r="L16" i="12"/>
  <c r="Q22" i="12"/>
  <c r="J26" i="12"/>
  <c r="E38" i="12"/>
  <c r="I38" i="12"/>
  <c r="M38" i="12"/>
  <c r="G38" i="12"/>
  <c r="K38" i="12"/>
  <c r="O38" i="12"/>
  <c r="S10" i="12"/>
  <c r="W10" i="12"/>
  <c r="AB10" i="12"/>
  <c r="AE10" i="12"/>
  <c r="AI10" i="12"/>
  <c r="AN10" i="12"/>
  <c r="G16" i="12"/>
  <c r="K16" i="12"/>
  <c r="Y16" i="12"/>
  <c r="AC16" i="12"/>
  <c r="AK16" i="12"/>
  <c r="AO16" i="12"/>
  <c r="X16" i="12"/>
  <c r="Q25" i="12"/>
  <c r="B38" i="12"/>
  <c r="F38" i="12"/>
  <c r="J38" i="12"/>
  <c r="V10" i="12"/>
  <c r="H10" i="12"/>
  <c r="T10" i="12"/>
  <c r="AR10" i="12"/>
  <c r="Z16" i="12"/>
  <c r="AD16" i="12"/>
  <c r="AP16" i="12"/>
  <c r="Q36" i="12"/>
  <c r="B220" i="12" s="1"/>
  <c r="D220" i="12" s="1"/>
  <c r="AQ10" i="12"/>
  <c r="C38" i="12"/>
  <c r="G10" i="12"/>
  <c r="E10" i="12"/>
  <c r="F16" i="12"/>
  <c r="AG7" i="13"/>
  <c r="P10" i="12"/>
  <c r="N10" i="12"/>
  <c r="L38" i="12"/>
  <c r="Q34" i="12"/>
  <c r="S34" i="12" s="1"/>
  <c r="AF10" i="12"/>
  <c r="Q24" i="12"/>
  <c r="AL16" i="12"/>
  <c r="N26" i="12"/>
  <c r="AL10" i="12"/>
  <c r="AM16" i="12"/>
  <c r="N38" i="12"/>
  <c r="Q35" i="12"/>
  <c r="S35" i="12" s="1"/>
  <c r="AH16" i="12"/>
  <c r="AW9" i="12"/>
  <c r="P23" i="13"/>
  <c r="B17" i="13" s="1"/>
  <c r="Q22" i="13"/>
  <c r="O19" i="13"/>
  <c r="AG14" i="13"/>
  <c r="AU9" i="12"/>
  <c r="P16" i="12"/>
  <c r="AF16" i="12"/>
  <c r="AR16" i="12"/>
  <c r="Q33" i="12"/>
  <c r="C16" i="12"/>
  <c r="O16" i="12"/>
  <c r="S16" i="12"/>
  <c r="L37" i="12"/>
  <c r="P37" i="12"/>
  <c r="T16" i="12"/>
  <c r="I16" i="12"/>
  <c r="Q16" i="12"/>
  <c r="U16" i="12"/>
  <c r="AG16" i="12"/>
  <c r="AS16" i="12"/>
  <c r="C26" i="12"/>
  <c r="G26" i="12"/>
  <c r="K26" i="12"/>
  <c r="O26" i="12"/>
  <c r="J37" i="12"/>
  <c r="N37" i="12"/>
  <c r="D16" i="12"/>
  <c r="Q26" i="12" l="1"/>
  <c r="S22" i="12"/>
  <c r="Q38" i="12"/>
  <c r="S38" i="12" s="1"/>
  <c r="S36" i="12"/>
  <c r="S25" i="12"/>
  <c r="B218" i="12"/>
  <c r="D218" i="12" s="1"/>
  <c r="B219" i="12"/>
  <c r="D219" i="12" s="1"/>
  <c r="S23" i="12"/>
  <c r="S24" i="12"/>
  <c r="Q19" i="13"/>
  <c r="Q23" i="13" s="1"/>
  <c r="O23" i="13"/>
  <c r="B16" i="13" s="1"/>
  <c r="AU16" i="12"/>
  <c r="B217" i="12"/>
  <c r="D217" i="12" s="1"/>
  <c r="Q37" i="12"/>
  <c r="S33" i="12"/>
  <c r="AF24" i="12"/>
  <c r="S37" i="12" l="1"/>
  <c r="AF22" i="12"/>
  <c r="AF25" i="12" s="1"/>
  <c r="B221" i="12"/>
  <c r="D221" i="12" s="1"/>
  <c r="AF23" i="12"/>
  <c r="S26" i="12"/>
  <c r="AV37" i="1" l="1"/>
  <c r="AU37" i="1"/>
  <c r="AW36" i="1"/>
  <c r="AW35" i="1"/>
  <c r="AW37" i="1" s="1"/>
  <c r="AW34" i="1"/>
  <c r="AW33" i="1"/>
  <c r="AU15" i="1"/>
  <c r="Q14" i="8" l="1"/>
  <c r="C22" i="8" s="1"/>
  <c r="Q8" i="8"/>
  <c r="B22" i="8" s="1"/>
  <c r="Q9" i="8"/>
  <c r="Q3" i="8"/>
  <c r="Q13" i="8"/>
  <c r="C21" i="8" s="1"/>
  <c r="Q12" i="8"/>
  <c r="C20" i="8" s="1"/>
  <c r="Q11" i="8"/>
  <c r="C19" i="8" s="1"/>
  <c r="Q10" i="8"/>
  <c r="C18" i="8" s="1"/>
  <c r="Q7" i="8"/>
  <c r="B21" i="8" s="1"/>
  <c r="D21" i="8" s="1"/>
  <c r="Q6" i="8"/>
  <c r="B20" i="8" s="1"/>
  <c r="D20" i="8" s="1"/>
  <c r="Q5" i="8"/>
  <c r="B19" i="8" s="1"/>
  <c r="D19" i="8" s="1"/>
  <c r="Q4" i="8"/>
  <c r="B18" i="8" s="1"/>
  <c r="D18" i="8" s="1"/>
  <c r="D22" i="8" l="1"/>
  <c r="C6" i="2"/>
  <c r="D7" i="1"/>
  <c r="D35" i="2" l="1"/>
  <c r="C113" i="1"/>
  <c r="Q5" i="2" l="1"/>
  <c r="C34" i="2" s="1"/>
  <c r="Q4" i="2"/>
  <c r="C33" i="2" s="1"/>
  <c r="Q3" i="2"/>
  <c r="C32" i="2" s="1"/>
  <c r="Q2" i="2"/>
  <c r="C31" i="2" s="1"/>
  <c r="Q6" i="2" l="1"/>
  <c r="C35" i="2" l="1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P6" i="2"/>
  <c r="O6" i="2"/>
  <c r="N6" i="2"/>
  <c r="M6" i="2"/>
  <c r="L6" i="2"/>
  <c r="K6" i="2"/>
  <c r="J6" i="2"/>
  <c r="I6" i="2"/>
  <c r="H6" i="2"/>
  <c r="G6" i="2"/>
  <c r="F6" i="2"/>
  <c r="E6" i="2"/>
  <c r="D6" i="2"/>
  <c r="B6" i="2"/>
  <c r="Q100" i="1" l="1"/>
  <c r="Q101" i="1" s="1"/>
  <c r="S92" i="1"/>
  <c r="Q92" i="1"/>
  <c r="R91" i="1"/>
  <c r="R92" i="1" s="1"/>
  <c r="B92" i="1"/>
  <c r="AW24" i="1" l="1"/>
  <c r="AW23" i="1"/>
  <c r="AW22" i="1"/>
  <c r="AW21" i="1"/>
  <c r="AW18" i="1"/>
  <c r="AW25" i="1" l="1"/>
  <c r="AU24" i="1"/>
  <c r="AU23" i="1"/>
  <c r="AU22" i="1"/>
  <c r="AU21" i="1"/>
  <c r="AU18" i="1"/>
  <c r="AW17" i="1"/>
  <c r="AW16" i="1"/>
  <c r="AU17" i="1"/>
  <c r="AU16" i="1"/>
  <c r="AW15" i="1"/>
  <c r="AV15" i="1"/>
  <c r="C88" i="1" s="1"/>
  <c r="T88" i="1" s="1"/>
  <c r="R97" i="1" s="1"/>
  <c r="AV24" i="1"/>
  <c r="AV23" i="1"/>
  <c r="AV22" i="1"/>
  <c r="AV21" i="1"/>
  <c r="AV16" i="1"/>
  <c r="C89" i="1" s="1"/>
  <c r="AV17" i="1"/>
  <c r="AV18" i="1"/>
  <c r="C91" i="1" s="1"/>
  <c r="T91" i="1" s="1"/>
  <c r="R100" i="1" s="1"/>
  <c r="AT25" i="1"/>
  <c r="AS25" i="1"/>
  <c r="Q113" i="1" s="1"/>
  <c r="AR25" i="1"/>
  <c r="AT19" i="1"/>
  <c r="AR19" i="1"/>
  <c r="AQ25" i="1"/>
  <c r="AP25" i="1"/>
  <c r="AO25" i="1"/>
  <c r="AQ19" i="1"/>
  <c r="AO19" i="1"/>
  <c r="AN25" i="1"/>
  <c r="AM25" i="1"/>
  <c r="AL25" i="1"/>
  <c r="AN19" i="1"/>
  <c r="AL19" i="1"/>
  <c r="AK25" i="1"/>
  <c r="AJ25" i="1"/>
  <c r="N113" i="1" s="1"/>
  <c r="AI25" i="1"/>
  <c r="AK19" i="1"/>
  <c r="AI19" i="1"/>
  <c r="AH25" i="1"/>
  <c r="AG25" i="1"/>
  <c r="M113" i="1" s="1"/>
  <c r="AF25" i="1"/>
  <c r="AH19" i="1"/>
  <c r="AF19" i="1"/>
  <c r="AE25" i="1"/>
  <c r="AD25" i="1"/>
  <c r="L113" i="1" s="1"/>
  <c r="AC25" i="1"/>
  <c r="AE19" i="1"/>
  <c r="AC19" i="1"/>
  <c r="AB25" i="1"/>
  <c r="AA25" i="1"/>
  <c r="K113" i="1" s="1"/>
  <c r="Z25" i="1"/>
  <c r="AB19" i="1"/>
  <c r="Z19" i="1"/>
  <c r="X25" i="1"/>
  <c r="J113" i="1" s="1"/>
  <c r="Y25" i="1"/>
  <c r="W25" i="1"/>
  <c r="AO26" i="1" l="1"/>
  <c r="Y26" i="1"/>
  <c r="Z26" i="1"/>
  <c r="AN26" i="1"/>
  <c r="O113" i="1"/>
  <c r="AQ26" i="1"/>
  <c r="P113" i="1"/>
  <c r="AR26" i="1"/>
  <c r="AL26" i="1"/>
  <c r="AC26" i="1"/>
  <c r="AT26" i="1"/>
  <c r="AF26" i="1"/>
  <c r="AV19" i="1"/>
  <c r="C90" i="1"/>
  <c r="T90" i="1" s="1"/>
  <c r="R99" i="1" s="1"/>
  <c r="AU25" i="1"/>
  <c r="T89" i="1"/>
  <c r="AV25" i="1"/>
  <c r="AW19" i="1"/>
  <c r="AE26" i="1"/>
  <c r="AB26" i="1"/>
  <c r="AH26" i="1"/>
  <c r="W26" i="1"/>
  <c r="AK26" i="1"/>
  <c r="AI26" i="1"/>
  <c r="Y19" i="1"/>
  <c r="W19" i="1"/>
  <c r="V25" i="1"/>
  <c r="U25" i="1"/>
  <c r="I113" i="1" s="1"/>
  <c r="T25" i="1"/>
  <c r="S25" i="1"/>
  <c r="R25" i="1"/>
  <c r="H113" i="1" s="1"/>
  <c r="Q25" i="1"/>
  <c r="P25" i="1"/>
  <c r="O25" i="1"/>
  <c r="N25" i="1"/>
  <c r="M25" i="1"/>
  <c r="L25" i="1"/>
  <c r="F113" i="1" s="1"/>
  <c r="K25" i="1"/>
  <c r="J25" i="1"/>
  <c r="I25" i="1"/>
  <c r="H25" i="1"/>
  <c r="G25" i="1"/>
  <c r="F25" i="1"/>
  <c r="D113" i="1" s="1"/>
  <c r="E25" i="1"/>
  <c r="D26" i="1"/>
  <c r="B26" i="1"/>
  <c r="I19" i="1"/>
  <c r="E114" i="1" s="1"/>
  <c r="F19" i="1"/>
  <c r="D114" i="1" s="1"/>
  <c r="C19" i="1"/>
  <c r="V19" i="1"/>
  <c r="T19" i="1"/>
  <c r="T26" i="1" l="1"/>
  <c r="V26" i="1"/>
  <c r="N26" i="1"/>
  <c r="C26" i="1"/>
  <c r="C114" i="1"/>
  <c r="C115" i="1" s="1"/>
  <c r="D115" i="1"/>
  <c r="K26" i="1"/>
  <c r="P26" i="1"/>
  <c r="G113" i="1"/>
  <c r="I26" i="1"/>
  <c r="E113" i="1"/>
  <c r="E115" i="1" s="1"/>
  <c r="AW26" i="1"/>
  <c r="B144" i="1"/>
  <c r="B143" i="1"/>
  <c r="AU26" i="1"/>
  <c r="AW20" i="1"/>
  <c r="C92" i="1"/>
  <c r="J26" i="1"/>
  <c r="H26" i="1"/>
  <c r="R98" i="1"/>
  <c r="R101" i="1" s="1"/>
  <c r="T92" i="1"/>
  <c r="AV26" i="1"/>
  <c r="F26" i="1"/>
  <c r="M26" i="1"/>
  <c r="S26" i="1"/>
  <c r="E26" i="1"/>
  <c r="Q26" i="1"/>
  <c r="G26" i="1"/>
  <c r="AS19" i="1"/>
  <c r="Q114" i="1" s="1"/>
  <c r="Q115" i="1" s="1"/>
  <c r="AP19" i="1"/>
  <c r="P114" i="1" s="1"/>
  <c r="P115" i="1" s="1"/>
  <c r="AM19" i="1"/>
  <c r="AJ19" i="1"/>
  <c r="N114" i="1" s="1"/>
  <c r="N115" i="1" s="1"/>
  <c r="AG19" i="1"/>
  <c r="M114" i="1" s="1"/>
  <c r="AD19" i="1"/>
  <c r="L114" i="1" s="1"/>
  <c r="L115" i="1" s="1"/>
  <c r="AA19" i="1"/>
  <c r="K114" i="1" s="1"/>
  <c r="K115" i="1" s="1"/>
  <c r="X19" i="1"/>
  <c r="J114" i="1" s="1"/>
  <c r="J115" i="1" s="1"/>
  <c r="U19" i="1"/>
  <c r="R19" i="1"/>
  <c r="O19" i="1"/>
  <c r="L19" i="1"/>
  <c r="D19" i="1"/>
  <c r="D20" i="1" s="1"/>
  <c r="E19" i="1"/>
  <c r="E20" i="1" s="1"/>
  <c r="S19" i="1"/>
  <c r="Q19" i="1"/>
  <c r="P19" i="1"/>
  <c r="N19" i="1"/>
  <c r="M19" i="1"/>
  <c r="K19" i="1"/>
  <c r="J19" i="1"/>
  <c r="J20" i="1" s="1"/>
  <c r="H19" i="1"/>
  <c r="H20" i="1" s="1"/>
  <c r="G19" i="1"/>
  <c r="G20" i="1" s="1"/>
  <c r="B19" i="1"/>
  <c r="AM26" i="1" l="1"/>
  <c r="O114" i="1"/>
  <c r="O115" i="1" s="1"/>
  <c r="R26" i="1"/>
  <c r="H114" i="1"/>
  <c r="H115" i="1" s="1"/>
  <c r="R113" i="1"/>
  <c r="L26" i="1"/>
  <c r="F114" i="1"/>
  <c r="F115" i="1" s="1"/>
  <c r="K20" i="1"/>
  <c r="T20" i="1"/>
  <c r="I114" i="1"/>
  <c r="I115" i="1" s="1"/>
  <c r="O26" i="1"/>
  <c r="G114" i="1"/>
  <c r="G115" i="1" s="1"/>
  <c r="M115" i="1"/>
  <c r="M20" i="1"/>
  <c r="Q20" i="1"/>
  <c r="P20" i="1"/>
  <c r="B20" i="1"/>
  <c r="AU19" i="1"/>
  <c r="AU20" i="1" s="1"/>
  <c r="V20" i="1"/>
  <c r="N20" i="1"/>
  <c r="AO20" i="1"/>
  <c r="AP26" i="1"/>
  <c r="AQ20" i="1"/>
  <c r="AG26" i="1"/>
  <c r="AH20" i="1"/>
  <c r="AF20" i="1"/>
  <c r="AT20" i="1"/>
  <c r="AS26" i="1"/>
  <c r="AR20" i="1"/>
  <c r="AD26" i="1"/>
  <c r="AE20" i="1"/>
  <c r="AC20" i="1"/>
  <c r="S20" i="1"/>
  <c r="AK20" i="1"/>
  <c r="AI20" i="1"/>
  <c r="AJ26" i="1"/>
  <c r="X26" i="1"/>
  <c r="W20" i="1"/>
  <c r="AA26" i="1"/>
  <c r="Z20" i="1"/>
  <c r="AB20" i="1"/>
  <c r="U26" i="1"/>
  <c r="Y20" i="1"/>
  <c r="AN20" i="1"/>
  <c r="AL20" i="1"/>
  <c r="R114" i="1" l="1"/>
  <c r="R115" i="1"/>
  <c r="Z3" i="1"/>
  <c r="Z5" i="1"/>
  <c r="Z4" i="1"/>
  <c r="Y6" i="1"/>
  <c r="Y5" i="1"/>
  <c r="Y4" i="1"/>
  <c r="Y3" i="1"/>
  <c r="W8" i="1"/>
  <c r="V8" i="1"/>
  <c r="T8" i="1"/>
  <c r="S8" i="1"/>
  <c r="Q8" i="1"/>
  <c r="P8" i="1"/>
  <c r="N8" i="1"/>
  <c r="M8" i="1"/>
  <c r="K8" i="1"/>
  <c r="J8" i="1"/>
  <c r="H8" i="1"/>
  <c r="G8" i="1"/>
  <c r="E8" i="1"/>
  <c r="D8" i="1"/>
  <c r="B8" i="1"/>
  <c r="W7" i="1"/>
  <c r="V7" i="1"/>
  <c r="T7" i="1"/>
  <c r="S7" i="1"/>
  <c r="Q7" i="1"/>
  <c r="P7" i="1"/>
  <c r="N7" i="1"/>
  <c r="M7" i="1"/>
  <c r="K7" i="1"/>
  <c r="J7" i="1"/>
  <c r="H7" i="1"/>
  <c r="G7" i="1"/>
  <c r="E7" i="1"/>
  <c r="B7" i="1"/>
  <c r="Z6" i="1"/>
  <c r="Z7" i="1" l="1"/>
  <c r="Z8" i="1"/>
  <c r="Y7" i="1"/>
</calcChain>
</file>

<file path=xl/sharedStrings.xml><?xml version="1.0" encoding="utf-8"?>
<sst xmlns="http://schemas.openxmlformats.org/spreadsheetml/2006/main" count="541" uniqueCount="142">
  <si>
    <t>Apollinaire</t>
  </si>
  <si>
    <t>Berlioz</t>
  </si>
  <si>
    <t>Brassens</t>
  </si>
  <si>
    <t>Césaire</t>
  </si>
  <si>
    <t>Doisneau</t>
  </si>
  <si>
    <t>Giacometti</t>
  </si>
  <si>
    <t>JBC</t>
  </si>
  <si>
    <t>LRB</t>
  </si>
  <si>
    <t>Marx D</t>
  </si>
  <si>
    <t>Pailleron</t>
  </si>
  <si>
    <t>P de Roz</t>
  </si>
  <si>
    <t>PMF</t>
  </si>
  <si>
    <t>Prévert</t>
  </si>
  <si>
    <t>Tillion</t>
  </si>
  <si>
    <r>
      <t>6</t>
    </r>
    <r>
      <rPr>
        <vertAlign val="superscript"/>
        <sz val="11"/>
        <color theme="1"/>
        <rFont val="Calibri"/>
        <family val="2"/>
        <scheme val="minor"/>
      </rPr>
      <t>ème</t>
    </r>
  </si>
  <si>
    <r>
      <t>5</t>
    </r>
    <r>
      <rPr>
        <vertAlign val="superscript"/>
        <sz val="11"/>
        <color theme="1"/>
        <rFont val="Calibri"/>
        <family val="2"/>
        <scheme val="minor"/>
      </rPr>
      <t>ème</t>
    </r>
  </si>
  <si>
    <r>
      <t>4</t>
    </r>
    <r>
      <rPr>
        <vertAlign val="superscript"/>
        <sz val="11"/>
        <color theme="1"/>
        <rFont val="Calibri"/>
        <family val="2"/>
        <scheme val="minor"/>
      </rPr>
      <t>ème</t>
    </r>
  </si>
  <si>
    <r>
      <t>3</t>
    </r>
    <r>
      <rPr>
        <vertAlign val="superscript"/>
        <sz val="11"/>
        <color theme="1"/>
        <rFont val="Calibri"/>
        <family val="2"/>
        <scheme val="minor"/>
      </rPr>
      <t>ème</t>
    </r>
  </si>
  <si>
    <t>Total</t>
  </si>
  <si>
    <t>Total :</t>
  </si>
  <si>
    <t>Moyenne</t>
  </si>
  <si>
    <t>Moyenne :</t>
  </si>
  <si>
    <t>Triolet</t>
  </si>
  <si>
    <t>∑</t>
  </si>
  <si>
    <t>Exc°def CD :1 3S</t>
  </si>
  <si>
    <t xml:space="preserve">Exc°def CD 03/10 : 1 en 4S </t>
  </si>
  <si>
    <t>Filles</t>
  </si>
  <si>
    <t>Garçons</t>
  </si>
  <si>
    <t>Pilatre de Rozier</t>
  </si>
  <si>
    <r>
      <t xml:space="preserve">% </t>
    </r>
    <r>
      <rPr>
        <sz val="11"/>
        <color theme="1"/>
        <rFont val="Arial"/>
        <family val="2"/>
      </rPr>
      <t>♀  ♂</t>
    </r>
  </si>
  <si>
    <t>Répartitions Filles - Garçons / SE MDPH</t>
  </si>
  <si>
    <t>2017-2018</t>
  </si>
  <si>
    <t>2018/2019</t>
  </si>
  <si>
    <t>6ème SEGPA</t>
  </si>
  <si>
    <t>5ème SEGPA</t>
  </si>
  <si>
    <t>4ème SEGPA</t>
  </si>
  <si>
    <t>3ème SEGPA</t>
  </si>
  <si>
    <t>TOTAL</t>
  </si>
  <si>
    <t>2018-2019</t>
  </si>
  <si>
    <t>Divisions</t>
  </si>
  <si>
    <t>E/D</t>
  </si>
  <si>
    <t>Pilatre de R</t>
  </si>
  <si>
    <t>M. Dormoy</t>
  </si>
  <si>
    <t>Eff. Total</t>
  </si>
  <si>
    <t>%</t>
  </si>
  <si>
    <t>CDOEA</t>
  </si>
  <si>
    <t>CDAPH</t>
  </si>
  <si>
    <t>M.Dormoy</t>
  </si>
  <si>
    <t>ESH</t>
  </si>
  <si>
    <t>Exc° CD 1 3S</t>
  </si>
  <si>
    <t>Exc°def CD : 1 5S</t>
  </si>
  <si>
    <t>Dormoy</t>
  </si>
  <si>
    <t>6ème ESH</t>
  </si>
  <si>
    <t>5ème ESH</t>
  </si>
  <si>
    <t>4ème ESH</t>
  </si>
  <si>
    <t>3ème ESH</t>
  </si>
  <si>
    <r>
      <rPr>
        <sz val="10"/>
        <color theme="1"/>
        <rFont val="Arial"/>
        <family val="2"/>
      </rPr>
      <t>∑</t>
    </r>
    <r>
      <rPr>
        <sz val="10"/>
        <color theme="1"/>
        <rFont val="Calibri"/>
        <family val="2"/>
      </rPr>
      <t xml:space="preserve"> ESH</t>
    </r>
  </si>
  <si>
    <t>%  ESH</t>
  </si>
  <si>
    <t>Exc°def CD : 1 6S</t>
  </si>
  <si>
    <t>Exc°def CD : 1 3S</t>
  </si>
  <si>
    <t xml:space="preserve">4ème </t>
  </si>
  <si>
    <t xml:space="preserve">3ème </t>
  </si>
  <si>
    <t>Exc° CD 1 5S</t>
  </si>
  <si>
    <t>XX</t>
  </si>
  <si>
    <t>XII</t>
  </si>
  <si>
    <t>XV</t>
  </si>
  <si>
    <t>XIV</t>
  </si>
  <si>
    <t>XVIII</t>
  </si>
  <si>
    <t>VI</t>
  </si>
  <si>
    <t>XIII</t>
  </si>
  <si>
    <t>XIX</t>
  </si>
  <si>
    <t>XVII</t>
  </si>
  <si>
    <t>XI</t>
  </si>
  <si>
    <t>Exc° CD 2 x 3S</t>
  </si>
  <si>
    <t>Effectifs élèves par SEGPA - màj 15/03/2019 à 12h00</t>
  </si>
  <si>
    <t>Exc°def CD : 1 4S</t>
  </si>
  <si>
    <t>Exc°def CD :1 4S</t>
  </si>
  <si>
    <t xml:space="preserve">Exc°def CD 4 en 4S </t>
  </si>
  <si>
    <t>HAS</t>
  </si>
  <si>
    <t>Habitat</t>
  </si>
  <si>
    <t>VDL</t>
  </si>
  <si>
    <t>ERE</t>
  </si>
  <si>
    <t>PI</t>
  </si>
  <si>
    <t>R18</t>
  </si>
  <si>
    <t>R19</t>
  </si>
  <si>
    <t>11 Pilatre de Rozier</t>
  </si>
  <si>
    <t>06 Prévert</t>
  </si>
  <si>
    <t>12 Tillion</t>
  </si>
  <si>
    <t>13 Triolet</t>
  </si>
  <si>
    <t>14 Giacometti</t>
  </si>
  <si>
    <t>15 Apollinaire</t>
  </si>
  <si>
    <t>17 LRB</t>
  </si>
  <si>
    <t>18 Berlioz</t>
  </si>
  <si>
    <t>18 Césaire</t>
  </si>
  <si>
    <t>18 Dormoy</t>
  </si>
  <si>
    <t>19 Brassens</t>
  </si>
  <si>
    <t>19 Pailleron</t>
  </si>
  <si>
    <t>20 Doisneau</t>
  </si>
  <si>
    <t>20 Clément</t>
  </si>
  <si>
    <t>20 P.M-F</t>
  </si>
  <si>
    <t>Clément</t>
  </si>
  <si>
    <t>P.M-F</t>
  </si>
  <si>
    <t>Total R19</t>
  </si>
  <si>
    <t>Delta</t>
  </si>
  <si>
    <t>R19 Répartitions Filles - Garçons /ESH</t>
  </si>
  <si>
    <t>Arrdts :</t>
  </si>
  <si>
    <t xml:space="preserve">∑ </t>
  </si>
  <si>
    <t>% ESH</t>
  </si>
  <si>
    <t>ESH par niveaux, par SEGPA :</t>
  </si>
  <si>
    <r>
      <t>6</t>
    </r>
    <r>
      <rPr>
        <vertAlign val="superscript"/>
        <sz val="11"/>
        <color rgb="FF000000"/>
        <rFont val="Calibri"/>
        <family val="2"/>
      </rPr>
      <t>ème</t>
    </r>
  </si>
  <si>
    <r>
      <t>5</t>
    </r>
    <r>
      <rPr>
        <vertAlign val="superscript"/>
        <sz val="11"/>
        <color rgb="FF000000"/>
        <rFont val="Calibri"/>
        <family val="2"/>
      </rPr>
      <t>ème</t>
    </r>
  </si>
  <si>
    <r>
      <t>4</t>
    </r>
    <r>
      <rPr>
        <vertAlign val="superscript"/>
        <sz val="11"/>
        <color rgb="FF000000"/>
        <rFont val="Calibri"/>
        <family val="2"/>
      </rPr>
      <t>ème</t>
    </r>
  </si>
  <si>
    <r>
      <t>3</t>
    </r>
    <r>
      <rPr>
        <vertAlign val="superscript"/>
        <sz val="11"/>
        <color rgb="FF000000"/>
        <rFont val="Calibri"/>
        <family val="2"/>
      </rPr>
      <t>ème</t>
    </r>
  </si>
  <si>
    <t>filles</t>
  </si>
  <si>
    <t xml:space="preserve">garçons </t>
  </si>
  <si>
    <t>total</t>
  </si>
  <si>
    <t>La Rose Blanche</t>
  </si>
  <si>
    <t>Total garçons</t>
  </si>
  <si>
    <t>Total Filles</t>
  </si>
  <si>
    <t>Places vacantes</t>
  </si>
  <si>
    <t>Capacité d'accueil</t>
  </si>
  <si>
    <t>Nbre de classes pleines</t>
  </si>
  <si>
    <t>1 place</t>
  </si>
  <si>
    <t xml:space="preserve">2 places </t>
  </si>
  <si>
    <t>4 (29%)</t>
  </si>
  <si>
    <t>6 (40%)</t>
  </si>
  <si>
    <t>Effectis bruts:</t>
  </si>
  <si>
    <t>I</t>
  </si>
  <si>
    <t>II</t>
  </si>
  <si>
    <t>III</t>
  </si>
  <si>
    <t>IV</t>
  </si>
  <si>
    <t>V</t>
  </si>
  <si>
    <t>VII</t>
  </si>
  <si>
    <t>VIII</t>
  </si>
  <si>
    <t>IX</t>
  </si>
  <si>
    <t>X</t>
  </si>
  <si>
    <t>XVI</t>
  </si>
  <si>
    <t>Arrondissements d'origines des élèves de 6ème R19</t>
  </si>
  <si>
    <t>A l'heure</t>
  </si>
  <si>
    <t>Retard +1</t>
  </si>
  <si>
    <t>Retard +2</t>
  </si>
  <si>
    <t>Âges des élèves de 6ème SEGPA R19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</si>
</sst>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0.0"/>
    <numFmt numFmtId="165" formatCode="[$-40C]General"/>
  </numFmts>
  <fonts count="2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name val="Arial"/>
      <family val="2"/>
    </font>
    <font>
      <vertAlign val="superscript"/>
      <sz val="11"/>
      <color rgb="FF00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C5E0B3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14" fillId="0" borderId="0"/>
  </cellStyleXfs>
  <cellXfs count="19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1" xfId="0" applyFill="1" applyBorder="1" applyAlignment="1">
      <alignment horizontal="right" vertical="center" wrapText="1"/>
    </xf>
    <xf numFmtId="0" fontId="0" fillId="6" borderId="1" xfId="0" applyFill="1" applyBorder="1" applyAlignment="1">
      <alignment horizontal="right" vertical="center" wrapText="1"/>
    </xf>
    <xf numFmtId="0" fontId="0" fillId="6" borderId="1" xfId="0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5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 applyBorder="1"/>
    <xf numFmtId="9" fontId="0" fillId="0" borderId="1" xfId="1" applyFont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9" borderId="1" xfId="0" applyFill="1" applyBorder="1"/>
    <xf numFmtId="0" fontId="1" fillId="0" borderId="0" xfId="0" applyFont="1"/>
    <xf numFmtId="0" fontId="0" fillId="0" borderId="0" xfId="0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4" fillId="0" borderId="0" xfId="0" applyFont="1"/>
    <xf numFmtId="9" fontId="0" fillId="6" borderId="1" xfId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0" fillId="10" borderId="0" xfId="0" applyFill="1" applyBorder="1" applyAlignment="1">
      <alignment horizontal="right" vertical="center" wrapText="1"/>
    </xf>
    <xf numFmtId="9" fontId="0" fillId="10" borderId="0" xfId="1" applyFont="1" applyFill="1" applyBorder="1" applyAlignment="1">
      <alignment horizontal="center" vertical="center"/>
    </xf>
    <xf numFmtId="9" fontId="6" fillId="10" borderId="0" xfId="1" applyFont="1" applyFill="1" applyBorder="1" applyAlignment="1">
      <alignment horizontal="center" vertical="center"/>
    </xf>
    <xf numFmtId="0" fontId="1" fillId="10" borderId="0" xfId="0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1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9" fontId="0" fillId="6" borderId="2" xfId="1" applyFont="1" applyFill="1" applyBorder="1" applyAlignment="1">
      <alignment horizontal="center" vertical="center"/>
    </xf>
    <xf numFmtId="9" fontId="6" fillId="6" borderId="2" xfId="1" applyFont="1" applyFill="1" applyBorder="1" applyAlignment="1">
      <alignment horizontal="center" vertical="center"/>
    </xf>
    <xf numFmtId="9" fontId="6" fillId="0" borderId="2" xfId="1" applyFont="1" applyBorder="1" applyAlignment="1">
      <alignment horizontal="center" vertical="center"/>
    </xf>
    <xf numFmtId="0" fontId="0" fillId="10" borderId="2" xfId="0" applyFill="1" applyBorder="1" applyAlignment="1">
      <alignment horizontal="left" vertical="center" wrapText="1"/>
    </xf>
    <xf numFmtId="9" fontId="1" fillId="10" borderId="0" xfId="1" applyFont="1" applyFill="1" applyBorder="1" applyAlignment="1">
      <alignment horizontal="center" vertical="center"/>
    </xf>
    <xf numFmtId="0" fontId="0" fillId="0" borderId="1" xfId="2" applyNumberFormat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0" fillId="6" borderId="1" xfId="1" applyNumberFormat="1" applyFont="1" applyFill="1" applyBorder="1" applyAlignment="1">
      <alignment horizontal="center" vertical="center"/>
    </xf>
    <xf numFmtId="0" fontId="6" fillId="6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0" fontId="10" fillId="10" borderId="2" xfId="0" applyFont="1" applyFill="1" applyBorder="1" applyAlignment="1">
      <alignment horizontal="left" vertical="center" wrapText="1"/>
    </xf>
    <xf numFmtId="0" fontId="13" fillId="10" borderId="2" xfId="0" applyFont="1" applyFill="1" applyBorder="1" applyAlignment="1">
      <alignment horizontal="left" vertical="center" wrapText="1"/>
    </xf>
    <xf numFmtId="9" fontId="6" fillId="6" borderId="1" xfId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9" fontId="0" fillId="6" borderId="0" xfId="1" applyFont="1" applyFill="1" applyBorder="1" applyAlignment="1">
      <alignment horizontal="center" vertical="center"/>
    </xf>
    <xf numFmtId="9" fontId="1" fillId="6" borderId="0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0" fillId="12" borderId="1" xfId="1" applyNumberFormat="1" applyFont="1" applyFill="1" applyBorder="1" applyAlignment="1">
      <alignment horizontal="center" vertical="center"/>
    </xf>
    <xf numFmtId="9" fontId="0" fillId="13" borderId="1" xfId="1" applyFont="1" applyFill="1" applyBorder="1" applyAlignment="1">
      <alignment horizontal="center" vertical="center"/>
    </xf>
    <xf numFmtId="9" fontId="0" fillId="11" borderId="1" xfId="1" applyFont="1" applyFill="1" applyBorder="1" applyAlignment="1">
      <alignment horizontal="center" vertical="center"/>
    </xf>
    <xf numFmtId="9" fontId="0" fillId="11" borderId="2" xfId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4" fillId="0" borderId="0" xfId="0" applyFont="1" applyBorder="1" applyAlignment="1">
      <alignment vertical="center"/>
    </xf>
    <xf numFmtId="0" fontId="11" fillId="6" borderId="1" xfId="0" applyFont="1" applyFill="1" applyBorder="1" applyAlignment="1">
      <alignment horizontal="center"/>
    </xf>
    <xf numFmtId="0" fontId="15" fillId="10" borderId="1" xfId="0" applyFont="1" applyFill="1" applyBorder="1" applyAlignment="1">
      <alignment vertical="center"/>
    </xf>
    <xf numFmtId="0" fontId="16" fillId="6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4" fillId="6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14" fillId="6" borderId="1" xfId="0" applyNumberFormat="1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/>
    </xf>
    <xf numFmtId="0" fontId="11" fillId="10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0" fillId="9" borderId="6" xfId="0" applyFill="1" applyBorder="1" applyAlignment="1">
      <alignment horizontal="right" vertical="center"/>
    </xf>
    <xf numFmtId="0" fontId="5" fillId="9" borderId="1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/>
    </xf>
    <xf numFmtId="0" fontId="2" fillId="10" borderId="1" xfId="0" applyFont="1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0" fontId="19" fillId="0" borderId="0" xfId="0" applyFont="1"/>
    <xf numFmtId="9" fontId="0" fillId="0" borderId="0" xfId="0" applyNumberFormat="1"/>
    <xf numFmtId="0" fontId="0" fillId="0" borderId="6" xfId="0" applyFill="1" applyBorder="1" applyAlignment="1">
      <alignment horizontal="right" vertical="center"/>
    </xf>
    <xf numFmtId="0" fontId="7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0" fillId="10" borderId="2" xfId="1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right" vertical="center"/>
    </xf>
    <xf numFmtId="0" fontId="0" fillId="6" borderId="1" xfId="0" applyFill="1" applyBorder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5" fillId="9" borderId="1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23" fillId="0" borderId="0" xfId="0" applyFont="1" applyAlignment="1">
      <alignment horizontal="right" vertical="center"/>
    </xf>
    <xf numFmtId="0" fontId="5" fillId="16" borderId="1" xfId="0" applyFont="1" applyFill="1" applyBorder="1" applyAlignment="1">
      <alignment horizontal="center" vertical="center"/>
    </xf>
    <xf numFmtId="0" fontId="5" fillId="16" borderId="0" xfId="0" applyFont="1" applyFill="1" applyAlignment="1">
      <alignment vertical="center"/>
    </xf>
    <xf numFmtId="0" fontId="5" fillId="0" borderId="0" xfId="0" applyFont="1" applyBorder="1"/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9" fontId="0" fillId="15" borderId="1" xfId="1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0" fillId="10" borderId="1" xfId="1" applyNumberFormat="1" applyFont="1" applyFill="1" applyBorder="1" applyAlignment="1">
      <alignment horizontal="center" vertical="center"/>
    </xf>
    <xf numFmtId="9" fontId="0" fillId="10" borderId="1" xfId="1" applyFont="1" applyFill="1" applyBorder="1" applyAlignment="1">
      <alignment horizontal="center" vertical="center"/>
    </xf>
    <xf numFmtId="9" fontId="6" fillId="15" borderId="1" xfId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/>
    <xf numFmtId="0" fontId="10" fillId="10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9" fontId="5" fillId="15" borderId="1" xfId="1" applyFont="1" applyFill="1" applyBorder="1" applyAlignment="1">
      <alignment horizontal="center" vertical="center"/>
    </xf>
    <xf numFmtId="9" fontId="0" fillId="15" borderId="0" xfId="0" applyNumberFormat="1" applyFont="1" applyFill="1" applyAlignment="1">
      <alignment horizontal="center" vertical="center"/>
    </xf>
    <xf numFmtId="2" fontId="0" fillId="0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9" fontId="0" fillId="0" borderId="1" xfId="1" applyFont="1" applyBorder="1" applyAlignment="1">
      <alignment vertical="center"/>
    </xf>
    <xf numFmtId="0" fontId="5" fillId="0" borderId="0" xfId="0" applyFont="1"/>
    <xf numFmtId="0" fontId="0" fillId="15" borderId="1" xfId="0" applyFill="1" applyBorder="1" applyAlignment="1">
      <alignment horizontal="left" vertical="center"/>
    </xf>
    <xf numFmtId="0" fontId="0" fillId="10" borderId="0" xfId="0" applyFill="1"/>
    <xf numFmtId="0" fontId="0" fillId="10" borderId="1" xfId="0" applyFill="1" applyBorder="1" applyAlignment="1">
      <alignment vertical="center" wrapText="1"/>
    </xf>
    <xf numFmtId="0" fontId="0" fillId="10" borderId="1" xfId="0" applyFill="1" applyBorder="1"/>
    <xf numFmtId="0" fontId="24" fillId="0" borderId="7" xfId="0" applyFont="1" applyBorder="1" applyAlignment="1">
      <alignment wrapText="1"/>
    </xf>
    <xf numFmtId="0" fontId="14" fillId="17" borderId="8" xfId="0" applyFont="1" applyFill="1" applyBorder="1" applyAlignment="1">
      <alignment horizontal="center" wrapText="1" readingOrder="1"/>
    </xf>
    <xf numFmtId="0" fontId="14" fillId="0" borderId="8" xfId="0" applyFont="1" applyBorder="1" applyAlignment="1">
      <alignment horizontal="center" wrapText="1" readingOrder="1"/>
    </xf>
    <xf numFmtId="0" fontId="14" fillId="0" borderId="8" xfId="0" applyFont="1" applyBorder="1" applyAlignment="1">
      <alignment horizontal="left" vertical="center" wrapText="1" readingOrder="1"/>
    </xf>
    <xf numFmtId="0" fontId="14" fillId="17" borderId="8" xfId="0" applyFont="1" applyFill="1" applyBorder="1" applyAlignment="1">
      <alignment horizontal="center" vertical="center" wrapText="1" readingOrder="1"/>
    </xf>
    <xf numFmtId="0" fontId="14" fillId="0" borderId="8" xfId="0" applyFont="1" applyBorder="1" applyAlignment="1">
      <alignment horizontal="center" vertical="center" wrapText="1" readingOrder="1"/>
    </xf>
    <xf numFmtId="0" fontId="14" fillId="6" borderId="8" xfId="0" applyFont="1" applyFill="1" applyBorder="1" applyAlignment="1">
      <alignment horizontal="center" vertical="center" wrapText="1" readingOrder="1"/>
    </xf>
    <xf numFmtId="0" fontId="0" fillId="10" borderId="0" xfId="0" applyFill="1" applyAlignment="1">
      <alignment horizontal="center"/>
    </xf>
    <xf numFmtId="0" fontId="0" fillId="6" borderId="0" xfId="0" applyFill="1"/>
    <xf numFmtId="0" fontId="0" fillId="6" borderId="0" xfId="0" applyFill="1" applyBorder="1" applyAlignment="1">
      <alignment horizontal="center" vertical="center"/>
    </xf>
    <xf numFmtId="0" fontId="0" fillId="6" borderId="1" xfId="0" applyFill="1" applyBorder="1" applyAlignment="1">
      <alignment vertical="center" wrapText="1"/>
    </xf>
    <xf numFmtId="0" fontId="0" fillId="6" borderId="1" xfId="0" applyFill="1" applyBorder="1"/>
    <xf numFmtId="0" fontId="0" fillId="12" borderId="1" xfId="0" applyFill="1" applyBorder="1" applyAlignment="1">
      <alignment vertical="center" wrapText="1"/>
    </xf>
    <xf numFmtId="0" fontId="0" fillId="12" borderId="1" xfId="0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/>
    </xf>
    <xf numFmtId="0" fontId="0" fillId="12" borderId="3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0" fillId="1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/>
    <xf numFmtId="0" fontId="0" fillId="10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6" borderId="3" xfId="0" applyFont="1" applyFill="1" applyBorder="1" applyAlignment="1">
      <alignment horizontal="center" vertical="center"/>
    </xf>
    <xf numFmtId="0" fontId="20" fillId="6" borderId="5" xfId="0" applyFont="1" applyFill="1" applyBorder="1" applyAlignment="1">
      <alignment horizontal="center" vertical="center"/>
    </xf>
    <xf numFmtId="0" fontId="20" fillId="6" borderId="4" xfId="0" applyFont="1" applyFill="1" applyBorder="1" applyAlignment="1">
      <alignment horizontal="center" vertical="center"/>
    </xf>
    <xf numFmtId="0" fontId="20" fillId="10" borderId="1" xfId="0" applyFont="1" applyFill="1" applyBorder="1" applyAlignment="1">
      <alignment horizontal="center" vertical="center"/>
    </xf>
    <xf numFmtId="0" fontId="20" fillId="10" borderId="3" xfId="0" applyFont="1" applyFill="1" applyBorder="1" applyAlignment="1">
      <alignment horizontal="center" vertical="center"/>
    </xf>
    <xf numFmtId="0" fontId="20" fillId="10" borderId="5" xfId="0" applyFont="1" applyFill="1" applyBorder="1" applyAlignment="1">
      <alignment horizontal="center" vertical="center"/>
    </xf>
    <xf numFmtId="0" fontId="20" fillId="10" borderId="4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10" borderId="2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center"/>
    </xf>
    <xf numFmtId="0" fontId="2" fillId="18" borderId="1" xfId="0" applyFont="1" applyFill="1" applyBorder="1" applyAlignment="1">
      <alignment horizontal="center" vertical="center" wrapText="1"/>
    </xf>
  </cellXfs>
  <cellStyles count="4">
    <cellStyle name="Excel Built-in Normal" xfId="3"/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8BCD43"/>
      <color rgb="FF000000"/>
      <color rgb="FF00C000"/>
      <color rgb="FFF4B083"/>
      <color rgb="FFFFD966"/>
      <color rgb="FF969BF8"/>
      <color rgb="FFF25848"/>
      <color rgb="FF33CC33"/>
      <color rgb="FFF3AE25"/>
      <color rgb="FFD131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6ème R19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'[1]R19 Effectifs F, G, ESH'!$A$95</c:f>
              <c:strCache>
                <c:ptCount val="1"/>
                <c:pt idx="0">
                  <c:v>6ème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'[1]R19 Effectifs F, G, ESH'!$B$94:$P$94</c:f>
              <c:strCache>
                <c:ptCount val="15"/>
                <c:pt idx="0">
                  <c:v>Prévert</c:v>
                </c:pt>
                <c:pt idx="1">
                  <c:v>P de Roz</c:v>
                </c:pt>
                <c:pt idx="2">
                  <c:v>Tillion</c:v>
                </c:pt>
                <c:pt idx="3">
                  <c:v>Triolet</c:v>
                </c:pt>
                <c:pt idx="4">
                  <c:v>Giacometti</c:v>
                </c:pt>
                <c:pt idx="5">
                  <c:v>Apollinaire</c:v>
                </c:pt>
                <c:pt idx="6">
                  <c:v>LRB</c:v>
                </c:pt>
                <c:pt idx="7">
                  <c:v>Berlioz</c:v>
                </c:pt>
                <c:pt idx="8">
                  <c:v>Césaire</c:v>
                </c:pt>
                <c:pt idx="9">
                  <c:v>Dormoy</c:v>
                </c:pt>
                <c:pt idx="10">
                  <c:v>Brassens</c:v>
                </c:pt>
                <c:pt idx="11">
                  <c:v>Pailleron</c:v>
                </c:pt>
                <c:pt idx="12">
                  <c:v>Clément</c:v>
                </c:pt>
                <c:pt idx="13">
                  <c:v>Doisneau</c:v>
                </c:pt>
                <c:pt idx="14">
                  <c:v>P.M-F</c:v>
                </c:pt>
              </c:strCache>
            </c:strRef>
          </c:cat>
          <c:val>
            <c:numRef>
              <c:f>'[1]R19 Effectifs F, G, ESH'!$B$95:$P$95</c:f>
              <c:numCache>
                <c:formatCode>General</c:formatCode>
                <c:ptCount val="15"/>
                <c:pt idx="0">
                  <c:v>0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15</c:v>
                </c:pt>
                <c:pt idx="5">
                  <c:v>12</c:v>
                </c:pt>
                <c:pt idx="6">
                  <c:v>16</c:v>
                </c:pt>
                <c:pt idx="7">
                  <c:v>16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16</c:v>
                </c:pt>
                <c:pt idx="12">
                  <c:v>11</c:v>
                </c:pt>
                <c:pt idx="13">
                  <c:v>10</c:v>
                </c:pt>
                <c:pt idx="14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035-4C1F-996C-F4FF31449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2827568"/>
        <c:axId val="192828128"/>
      </c:barChart>
      <c:catAx>
        <c:axId val="192827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2828128"/>
        <c:crosses val="autoZero"/>
        <c:auto val="1"/>
        <c:lblAlgn val="ctr"/>
        <c:lblOffset val="100"/>
        <c:noMultiLvlLbl val="0"/>
      </c:catAx>
      <c:valAx>
        <c:axId val="192828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2827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Arrondissements d'origine des élèves de 6ème SEGPA R19</a:t>
            </a:r>
          </a:p>
        </c:rich>
      </c:tx>
      <c:layout>
        <c:manualLayout>
          <c:xMode val="edge"/>
          <c:yMode val="edge"/>
          <c:x val="0.12457633420822398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'R19 Effectifs F, G, ESH'!$B$248:$U$248</c:f>
              <c:strCache>
                <c:ptCount val="20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XIII</c:v>
                </c:pt>
                <c:pt idx="13">
                  <c:v>XIV</c:v>
                </c:pt>
                <c:pt idx="14">
                  <c:v>XV</c:v>
                </c:pt>
                <c:pt idx="15">
                  <c:v>XVI</c:v>
                </c:pt>
                <c:pt idx="16">
                  <c:v>XVII</c:v>
                </c:pt>
                <c:pt idx="17">
                  <c:v>XVIII</c:v>
                </c:pt>
                <c:pt idx="18">
                  <c:v>XIX</c:v>
                </c:pt>
                <c:pt idx="19">
                  <c:v>XX</c:v>
                </c:pt>
              </c:strCache>
            </c:strRef>
          </c:cat>
          <c:val>
            <c:numRef>
              <c:f>'R19 Effectifs F, G, ESH'!$B$249:$U$249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11</c:v>
                </c:pt>
                <c:pt idx="10">
                  <c:v>8</c:v>
                </c:pt>
                <c:pt idx="11">
                  <c:v>12</c:v>
                </c:pt>
                <c:pt idx="12">
                  <c:v>22</c:v>
                </c:pt>
                <c:pt idx="13">
                  <c:v>8</c:v>
                </c:pt>
                <c:pt idx="14">
                  <c:v>10</c:v>
                </c:pt>
                <c:pt idx="15">
                  <c:v>4</c:v>
                </c:pt>
                <c:pt idx="16">
                  <c:v>25</c:v>
                </c:pt>
                <c:pt idx="17">
                  <c:v>20</c:v>
                </c:pt>
                <c:pt idx="18">
                  <c:v>43</c:v>
                </c:pt>
                <c:pt idx="19">
                  <c:v>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AA-4963-8C0D-5B67772E5F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58253872"/>
        <c:axId val="258254432"/>
      </c:barChart>
      <c:catAx>
        <c:axId val="25825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8254432"/>
        <c:crosses val="autoZero"/>
        <c:auto val="1"/>
        <c:lblAlgn val="ctr"/>
        <c:lblOffset val="100"/>
        <c:noMultiLvlLbl val="0"/>
      </c:catAx>
      <c:valAx>
        <c:axId val="25825443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58253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Âges des élèves de 6ème SEGPA R19 en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20A-4FF8-B39B-8C04FB332823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20A-4FF8-B39B-8C04FB332823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20A-4FF8-B39B-8C04FB33282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'R19 Effectifs F, G, ESH'!$B$280:$D$280</c:f>
              <c:strCache>
                <c:ptCount val="3"/>
                <c:pt idx="0">
                  <c:v>A l'heure</c:v>
                </c:pt>
                <c:pt idx="1">
                  <c:v>Retard +1</c:v>
                </c:pt>
                <c:pt idx="2">
                  <c:v>Retard +2</c:v>
                </c:pt>
              </c:strCache>
            </c:strRef>
          </c:cat>
          <c:val>
            <c:numRef>
              <c:f>'R19 Effectifs F, G, ESH'!$B$281:$D$281</c:f>
              <c:numCache>
                <c:formatCode>General</c:formatCode>
                <c:ptCount val="3"/>
                <c:pt idx="0">
                  <c:v>109</c:v>
                </c:pt>
                <c:pt idx="1">
                  <c:v>87</c:v>
                </c:pt>
                <c:pt idx="2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E20A-4FF8-B39B-8C04FB33282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Âges des élèves de 6ème SEGPA R19 en volume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8BCD43"/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1B4-4E76-9213-DE85508706A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1B4-4E76-9213-DE85508706A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'R19 Effectifs F, G, ESH'!$B$280:$D$280</c:f>
              <c:strCache>
                <c:ptCount val="3"/>
                <c:pt idx="0">
                  <c:v>A l'heure</c:v>
                </c:pt>
                <c:pt idx="1">
                  <c:v>Retard +1</c:v>
                </c:pt>
                <c:pt idx="2">
                  <c:v>Retard +2</c:v>
                </c:pt>
              </c:strCache>
            </c:strRef>
          </c:cat>
          <c:val>
            <c:numRef>
              <c:f>'R19 Effectifs F, G, ESH'!$B$281:$D$281</c:f>
              <c:numCache>
                <c:formatCode>General</c:formatCode>
                <c:ptCount val="3"/>
                <c:pt idx="0">
                  <c:v>109</c:v>
                </c:pt>
                <c:pt idx="1">
                  <c:v>87</c:v>
                </c:pt>
                <c:pt idx="2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1B4-4E76-9213-DE85508706A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58258352"/>
        <c:axId val="258258912"/>
      </c:barChart>
      <c:catAx>
        <c:axId val="258258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8258912"/>
        <c:crosses val="autoZero"/>
        <c:auto val="1"/>
        <c:lblAlgn val="ctr"/>
        <c:lblOffset val="100"/>
        <c:noMultiLvlLbl val="0"/>
      </c:catAx>
      <c:valAx>
        <c:axId val="25825891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5825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1">
                <a:effectLst/>
              </a:rPr>
              <a:t>Effectifs par SEGPA R19</a:t>
            </a:r>
            <a:endParaRPr lang="fr-FR">
              <a:effectLst/>
            </a:endParaRPr>
          </a:p>
        </c:rich>
      </c:tx>
      <c:layout>
        <c:manualLayout>
          <c:xMode val="edge"/>
          <c:yMode val="edge"/>
          <c:x val="3.1390978335451077E-2"/>
          <c:y val="3.94712004184961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'R19 Effectifs F, G, ESH'!$A$33</c:f>
              <c:strCache>
                <c:ptCount val="1"/>
                <c:pt idx="0">
                  <c:v>6ème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'R19 Effectifs F, G, ESH'!$B$32:$P$32</c:f>
              <c:strCache>
                <c:ptCount val="15"/>
                <c:pt idx="0">
                  <c:v>Prévert</c:v>
                </c:pt>
                <c:pt idx="1">
                  <c:v>P de Roz</c:v>
                </c:pt>
                <c:pt idx="2">
                  <c:v>Tillion</c:v>
                </c:pt>
                <c:pt idx="3">
                  <c:v>Triolet</c:v>
                </c:pt>
                <c:pt idx="4">
                  <c:v>Giacometti</c:v>
                </c:pt>
                <c:pt idx="5">
                  <c:v>Apollinaire</c:v>
                </c:pt>
                <c:pt idx="6">
                  <c:v>LRB</c:v>
                </c:pt>
                <c:pt idx="7">
                  <c:v>Berlioz</c:v>
                </c:pt>
                <c:pt idx="8">
                  <c:v>Césaire</c:v>
                </c:pt>
                <c:pt idx="9">
                  <c:v>Dormoy</c:v>
                </c:pt>
                <c:pt idx="10">
                  <c:v>Brassens</c:v>
                </c:pt>
                <c:pt idx="11">
                  <c:v>Pailleron</c:v>
                </c:pt>
                <c:pt idx="12">
                  <c:v>Clément</c:v>
                </c:pt>
                <c:pt idx="13">
                  <c:v>Doisneau</c:v>
                </c:pt>
                <c:pt idx="14">
                  <c:v>P.M-F</c:v>
                </c:pt>
              </c:strCache>
            </c:strRef>
          </c:cat>
          <c:val>
            <c:numRef>
              <c:f>'R19 Effectifs F, G, ESH'!$B$33:$P$33</c:f>
              <c:numCache>
                <c:formatCode>General</c:formatCode>
                <c:ptCount val="15"/>
                <c:pt idx="0">
                  <c:v>0</c:v>
                </c:pt>
                <c:pt idx="1">
                  <c:v>14</c:v>
                </c:pt>
                <c:pt idx="2">
                  <c:v>14</c:v>
                </c:pt>
                <c:pt idx="3">
                  <c:v>16</c:v>
                </c:pt>
                <c:pt idx="4">
                  <c:v>15</c:v>
                </c:pt>
                <c:pt idx="5">
                  <c:v>12</c:v>
                </c:pt>
                <c:pt idx="6">
                  <c:v>16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16</c:v>
                </c:pt>
                <c:pt idx="12">
                  <c:v>11</c:v>
                </c:pt>
                <c:pt idx="13">
                  <c:v>10</c:v>
                </c:pt>
                <c:pt idx="14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C27-4B5F-800D-84E24C697324}"/>
            </c:ext>
          </c:extLst>
        </c:ser>
        <c:ser>
          <c:idx val="1"/>
          <c:order val="1"/>
          <c:tx>
            <c:strRef>
              <c:f>'R19 Effectifs F, G, ESH'!$A$34</c:f>
              <c:strCache>
                <c:ptCount val="1"/>
                <c:pt idx="0">
                  <c:v>5ème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'R19 Effectifs F, G, ESH'!$B$32:$P$32</c:f>
              <c:strCache>
                <c:ptCount val="15"/>
                <c:pt idx="0">
                  <c:v>Prévert</c:v>
                </c:pt>
                <c:pt idx="1">
                  <c:v>P de Roz</c:v>
                </c:pt>
                <c:pt idx="2">
                  <c:v>Tillion</c:v>
                </c:pt>
                <c:pt idx="3">
                  <c:v>Triolet</c:v>
                </c:pt>
                <c:pt idx="4">
                  <c:v>Giacometti</c:v>
                </c:pt>
                <c:pt idx="5">
                  <c:v>Apollinaire</c:v>
                </c:pt>
                <c:pt idx="6">
                  <c:v>LRB</c:v>
                </c:pt>
                <c:pt idx="7">
                  <c:v>Berlioz</c:v>
                </c:pt>
                <c:pt idx="8">
                  <c:v>Césaire</c:v>
                </c:pt>
                <c:pt idx="9">
                  <c:v>Dormoy</c:v>
                </c:pt>
                <c:pt idx="10">
                  <c:v>Brassens</c:v>
                </c:pt>
                <c:pt idx="11">
                  <c:v>Pailleron</c:v>
                </c:pt>
                <c:pt idx="12">
                  <c:v>Clément</c:v>
                </c:pt>
                <c:pt idx="13">
                  <c:v>Doisneau</c:v>
                </c:pt>
                <c:pt idx="14">
                  <c:v>P.M-F</c:v>
                </c:pt>
              </c:strCache>
            </c:strRef>
          </c:cat>
          <c:val>
            <c:numRef>
              <c:f>'R19 Effectifs F, G, ESH'!$B$34:$P$34</c:f>
              <c:numCache>
                <c:formatCode>General</c:formatCode>
                <c:ptCount val="15"/>
                <c:pt idx="0">
                  <c:v>11</c:v>
                </c:pt>
                <c:pt idx="1">
                  <c:v>16</c:v>
                </c:pt>
                <c:pt idx="2">
                  <c:v>11</c:v>
                </c:pt>
                <c:pt idx="3">
                  <c:v>12</c:v>
                </c:pt>
                <c:pt idx="4">
                  <c:v>15</c:v>
                </c:pt>
                <c:pt idx="5">
                  <c:v>15</c:v>
                </c:pt>
                <c:pt idx="6">
                  <c:v>14</c:v>
                </c:pt>
                <c:pt idx="7">
                  <c:v>16</c:v>
                </c:pt>
                <c:pt idx="8">
                  <c:v>15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12</c:v>
                </c:pt>
                <c:pt idx="13">
                  <c:v>13</c:v>
                </c:pt>
                <c:pt idx="14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C27-4B5F-800D-84E24C697324}"/>
            </c:ext>
          </c:extLst>
        </c:ser>
        <c:ser>
          <c:idx val="2"/>
          <c:order val="2"/>
          <c:tx>
            <c:strRef>
              <c:f>'R19 Effectifs F, G, ESH'!$A$35</c:f>
              <c:strCache>
                <c:ptCount val="1"/>
                <c:pt idx="0">
                  <c:v>4ème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'R19 Effectifs F, G, ESH'!$B$32:$P$32</c:f>
              <c:strCache>
                <c:ptCount val="15"/>
                <c:pt idx="0">
                  <c:v>Prévert</c:v>
                </c:pt>
                <c:pt idx="1">
                  <c:v>P de Roz</c:v>
                </c:pt>
                <c:pt idx="2">
                  <c:v>Tillion</c:v>
                </c:pt>
                <c:pt idx="3">
                  <c:v>Triolet</c:v>
                </c:pt>
                <c:pt idx="4">
                  <c:v>Giacometti</c:v>
                </c:pt>
                <c:pt idx="5">
                  <c:v>Apollinaire</c:v>
                </c:pt>
                <c:pt idx="6">
                  <c:v>LRB</c:v>
                </c:pt>
                <c:pt idx="7">
                  <c:v>Berlioz</c:v>
                </c:pt>
                <c:pt idx="8">
                  <c:v>Césaire</c:v>
                </c:pt>
                <c:pt idx="9">
                  <c:v>Dormoy</c:v>
                </c:pt>
                <c:pt idx="10">
                  <c:v>Brassens</c:v>
                </c:pt>
                <c:pt idx="11">
                  <c:v>Pailleron</c:v>
                </c:pt>
                <c:pt idx="12">
                  <c:v>Clément</c:v>
                </c:pt>
                <c:pt idx="13">
                  <c:v>Doisneau</c:v>
                </c:pt>
                <c:pt idx="14">
                  <c:v>P.M-F</c:v>
                </c:pt>
              </c:strCache>
            </c:strRef>
          </c:cat>
          <c:val>
            <c:numRef>
              <c:f>'R19 Effectifs F, G, ESH'!$B$35:$P$35</c:f>
              <c:numCache>
                <c:formatCode>General</c:formatCode>
                <c:ptCount val="15"/>
                <c:pt idx="0">
                  <c:v>8</c:v>
                </c:pt>
                <c:pt idx="1">
                  <c:v>11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16</c:v>
                </c:pt>
                <c:pt idx="6">
                  <c:v>16</c:v>
                </c:pt>
                <c:pt idx="7">
                  <c:v>14</c:v>
                </c:pt>
                <c:pt idx="8">
                  <c:v>16</c:v>
                </c:pt>
                <c:pt idx="9">
                  <c:v>16</c:v>
                </c:pt>
                <c:pt idx="10">
                  <c:v>13</c:v>
                </c:pt>
                <c:pt idx="11">
                  <c:v>15</c:v>
                </c:pt>
                <c:pt idx="12">
                  <c:v>13</c:v>
                </c:pt>
                <c:pt idx="13">
                  <c:v>10</c:v>
                </c:pt>
                <c:pt idx="14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C27-4B5F-800D-84E24C697324}"/>
            </c:ext>
          </c:extLst>
        </c:ser>
        <c:ser>
          <c:idx val="3"/>
          <c:order val="3"/>
          <c:tx>
            <c:strRef>
              <c:f>'R19 Effectifs F, G, ESH'!$A$36</c:f>
              <c:strCache>
                <c:ptCount val="1"/>
                <c:pt idx="0">
                  <c:v>3ème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'R19 Effectifs F, G, ESH'!$B$32:$P$32</c:f>
              <c:strCache>
                <c:ptCount val="15"/>
                <c:pt idx="0">
                  <c:v>Prévert</c:v>
                </c:pt>
                <c:pt idx="1">
                  <c:v>P de Roz</c:v>
                </c:pt>
                <c:pt idx="2">
                  <c:v>Tillion</c:v>
                </c:pt>
                <c:pt idx="3">
                  <c:v>Triolet</c:v>
                </c:pt>
                <c:pt idx="4">
                  <c:v>Giacometti</c:v>
                </c:pt>
                <c:pt idx="5">
                  <c:v>Apollinaire</c:v>
                </c:pt>
                <c:pt idx="6">
                  <c:v>LRB</c:v>
                </c:pt>
                <c:pt idx="7">
                  <c:v>Berlioz</c:v>
                </c:pt>
                <c:pt idx="8">
                  <c:v>Césaire</c:v>
                </c:pt>
                <c:pt idx="9">
                  <c:v>Dormoy</c:v>
                </c:pt>
                <c:pt idx="10">
                  <c:v>Brassens</c:v>
                </c:pt>
                <c:pt idx="11">
                  <c:v>Pailleron</c:v>
                </c:pt>
                <c:pt idx="12">
                  <c:v>Clément</c:v>
                </c:pt>
                <c:pt idx="13">
                  <c:v>Doisneau</c:v>
                </c:pt>
                <c:pt idx="14">
                  <c:v>P.M-F</c:v>
                </c:pt>
              </c:strCache>
            </c:strRef>
          </c:cat>
          <c:val>
            <c:numRef>
              <c:f>'R19 Effectifs F, G, ESH'!$B$36:$P$36</c:f>
              <c:numCache>
                <c:formatCode>General</c:formatCode>
                <c:ptCount val="15"/>
                <c:pt idx="0">
                  <c:v>10</c:v>
                </c:pt>
                <c:pt idx="1">
                  <c:v>13</c:v>
                </c:pt>
                <c:pt idx="2">
                  <c:v>15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13</c:v>
                </c:pt>
                <c:pt idx="7">
                  <c:v>13</c:v>
                </c:pt>
                <c:pt idx="8">
                  <c:v>11</c:v>
                </c:pt>
                <c:pt idx="9">
                  <c:v>11</c:v>
                </c:pt>
                <c:pt idx="10">
                  <c:v>13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C27-4B5F-800D-84E24C69732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259990992"/>
        <c:axId val="259991552"/>
      </c:barChart>
      <c:catAx>
        <c:axId val="259990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9991552"/>
        <c:crosses val="autoZero"/>
        <c:auto val="1"/>
        <c:lblAlgn val="ctr"/>
        <c:lblOffset val="100"/>
        <c:noMultiLvlLbl val="0"/>
      </c:catAx>
      <c:valAx>
        <c:axId val="2599915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59990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Répartition Filles - Garçons R19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D96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126-4FCF-8CF9-18A894287A97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126-4FCF-8CF9-18A894287A9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'[1]Filles Garçons R19'!$A$16:$A$17</c:f>
              <c:strCache>
                <c:ptCount val="2"/>
                <c:pt idx="0">
                  <c:v>Filles</c:v>
                </c:pt>
                <c:pt idx="1">
                  <c:v>Garçons</c:v>
                </c:pt>
              </c:strCache>
            </c:strRef>
          </c:cat>
          <c:val>
            <c:numRef>
              <c:f>'[1]Filles Garçons R19'!$B$16:$B$17</c:f>
              <c:numCache>
                <c:formatCode>General</c:formatCode>
                <c:ptCount val="2"/>
                <c:pt idx="0">
                  <c:v>301</c:v>
                </c:pt>
                <c:pt idx="1">
                  <c:v>518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126-4FCF-8CF9-18A894287A9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Répatition Filles Garçons R19 par niveaux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'Filles Garçons R19'!$O$18</c:f>
              <c:strCache>
                <c:ptCount val="1"/>
                <c:pt idx="0">
                  <c:v>Filles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'Filles Garçons R19'!$N$19:$N$22</c:f>
              <c:strCache>
                <c:ptCount val="4"/>
                <c:pt idx="0">
                  <c:v>6ème</c:v>
                </c:pt>
                <c:pt idx="1">
                  <c:v>5ème</c:v>
                </c:pt>
                <c:pt idx="2">
                  <c:v>4ème</c:v>
                </c:pt>
                <c:pt idx="3">
                  <c:v>3ème</c:v>
                </c:pt>
              </c:strCache>
            </c:strRef>
          </c:cat>
          <c:val>
            <c:numRef>
              <c:f>'Filles Garçons R19'!$O$19:$O$22</c:f>
              <c:numCache>
                <c:formatCode>General</c:formatCode>
                <c:ptCount val="4"/>
                <c:pt idx="0">
                  <c:v>76</c:v>
                </c:pt>
                <c:pt idx="1">
                  <c:v>70</c:v>
                </c:pt>
                <c:pt idx="2">
                  <c:v>76</c:v>
                </c:pt>
                <c:pt idx="3">
                  <c:v>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3B4-4EF7-A6F1-48E364DD808F}"/>
            </c:ext>
          </c:extLst>
        </c:ser>
        <c:ser>
          <c:idx val="1"/>
          <c:order val="1"/>
          <c:tx>
            <c:strRef>
              <c:f>'Filles Garçons R19'!$P$18</c:f>
              <c:strCache>
                <c:ptCount val="1"/>
                <c:pt idx="0">
                  <c:v>Garçons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'Filles Garçons R19'!$N$19:$N$22</c:f>
              <c:strCache>
                <c:ptCount val="4"/>
                <c:pt idx="0">
                  <c:v>6ème</c:v>
                </c:pt>
                <c:pt idx="1">
                  <c:v>5ème</c:v>
                </c:pt>
                <c:pt idx="2">
                  <c:v>4ème</c:v>
                </c:pt>
                <c:pt idx="3">
                  <c:v>3ème</c:v>
                </c:pt>
              </c:strCache>
            </c:strRef>
          </c:cat>
          <c:val>
            <c:numRef>
              <c:f>'Filles Garçons R19'!$P$19:$P$22</c:f>
              <c:numCache>
                <c:formatCode>General</c:formatCode>
                <c:ptCount val="4"/>
                <c:pt idx="0">
                  <c:v>121</c:v>
                </c:pt>
                <c:pt idx="1">
                  <c:v>135</c:v>
                </c:pt>
                <c:pt idx="2">
                  <c:v>130</c:v>
                </c:pt>
                <c:pt idx="3">
                  <c:v>126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3B4-4EF7-A6F1-48E364DD808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63122016"/>
        <c:axId val="263122576"/>
      </c:barChart>
      <c:catAx>
        <c:axId val="263122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63122576"/>
        <c:crosses val="autoZero"/>
        <c:auto val="1"/>
        <c:lblAlgn val="ctr"/>
        <c:lblOffset val="100"/>
        <c:noMultiLvlLbl val="0"/>
      </c:catAx>
      <c:valAx>
        <c:axId val="26312257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63122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Répartition Filles-Garçons</a:t>
            </a:r>
          </a:p>
        </c:rich>
      </c:tx>
      <c:layout>
        <c:manualLayout>
          <c:xMode val="edge"/>
          <c:yMode val="edge"/>
          <c:x val="0.18755555555555553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A74-4DCE-AD3F-1DE559669818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A74-4DCE-AD3F-1DE55966981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('R18 Effectifs F,G, ESH'!$AU$14,'R18 Effectifs F,G, ESH'!$AW$14)</c:f>
              <c:strCache>
                <c:ptCount val="2"/>
                <c:pt idx="0">
                  <c:v>Filles</c:v>
                </c:pt>
                <c:pt idx="1">
                  <c:v>Garçons</c:v>
                </c:pt>
              </c:strCache>
            </c:strRef>
          </c:cat>
          <c:val>
            <c:numRef>
              <c:f>('R18 Effectifs F,G, ESH'!$AU$19,'R18 Effectifs F,G, ESH'!$AW$19)</c:f>
              <c:numCache>
                <c:formatCode>General</c:formatCode>
                <c:ptCount val="2"/>
                <c:pt idx="0">
                  <c:v>281</c:v>
                </c:pt>
                <c:pt idx="1">
                  <c:v>480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A74-4DCE-AD3F-1DE55966981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Répartition ♀  ♂  ESH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tint val="77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6A7-4DA3-BF20-16EADE6CD30C}"/>
              </c:ext>
            </c:extLst>
          </c:dPt>
          <c:dPt>
            <c:idx val="1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6A7-4DA3-BF20-16EADE6CD30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('R18 Effectifs F,G, ESH'!$AU$14,'R18 Effectifs F,G, ESH'!$AW$14)</c:f>
              <c:strCache>
                <c:ptCount val="2"/>
                <c:pt idx="0">
                  <c:v>Filles</c:v>
                </c:pt>
                <c:pt idx="1">
                  <c:v>Garçons</c:v>
                </c:pt>
              </c:strCache>
            </c:strRef>
          </c:cat>
          <c:val>
            <c:numRef>
              <c:f>('R18 Effectifs F,G, ESH'!$AU$25,'R18 Effectifs F,G, ESH'!$AW$25)</c:f>
              <c:numCache>
                <c:formatCode>General</c:formatCode>
                <c:ptCount val="2"/>
                <c:pt idx="0">
                  <c:v>68</c:v>
                </c:pt>
                <c:pt idx="1">
                  <c:v>144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6A7-4DA3-BF20-16EADE6CD30C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fr-FR"/>
              <a:t>Effectifs par niveaux + Elèves en Situation de Handicap (ESH)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fr-FR"/>
        </a:p>
      </c:txPr>
    </c:title>
    <c:autoTitleDeleted val="0"/>
    <c:view3D>
      <c:rotX val="15"/>
      <c:rotY val="20"/>
      <c:rAngAx val="0"/>
    </c:view3D>
    <c:floor>
      <c:thickness val="0"/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  <a:sp3d/>
      </c:spPr>
    </c:floor>
    <c:sideWall>
      <c:thickness val="0"/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  <a:sp3d/>
      </c:spPr>
    </c:sideWall>
    <c:backWall>
      <c:thickness val="0"/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358-49A6-BD22-8DB201BB99C0}"/>
              </c:ext>
            </c:extLst>
          </c:dPt>
          <c:dLbls>
            <c:dLbl>
              <c:idx val="0"/>
              <c:layout>
                <c:manualLayout>
                  <c:x val="1.4575924383317888E-3"/>
                  <c:y val="-1.8381811944897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358-49A6-BD22-8DB201BB99C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'R18 Effectifs F,G, ESH'!$AV$15</c:f>
              <c:numCache>
                <c:formatCode>General</c:formatCode>
                <c:ptCount val="1"/>
                <c:pt idx="0">
                  <c:v>175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358-49A6-BD22-8DB201BB99C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4575924383317355E-3"/>
                  <c:y val="-2.85939296920620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358-49A6-BD22-8DB201BB99C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'R18 Effectifs F,G, ESH'!$AV$16</c:f>
              <c:numCache>
                <c:formatCode>General</c:formatCode>
                <c:ptCount val="1"/>
                <c:pt idx="0">
                  <c:v>184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358-49A6-BD22-8DB201BB99C0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4575924383317888E-3"/>
                  <c:y val="-1.8381811944897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D358-49A6-BD22-8DB201BB99C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'R18 Effectifs F,G, ESH'!$AV$17</c:f>
              <c:numCache>
                <c:formatCode>General</c:formatCode>
                <c:ptCount val="1"/>
                <c:pt idx="0">
                  <c:v>204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358-49A6-BD22-8DB201BB99C0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1863886574976833E-2"/>
                  <c:y val="-1.42969648460310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D358-49A6-BD22-8DB201BB99C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'R18 Effectifs F,G, ESH'!$AV$18</c:f>
              <c:numCache>
                <c:formatCode>General</c:formatCode>
                <c:ptCount val="1"/>
                <c:pt idx="0">
                  <c:v>198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D358-49A6-BD22-8DB201BB99C0}"/>
            </c:ext>
          </c:extLst>
        </c:ser>
        <c:ser>
          <c:idx val="4"/>
          <c:order val="4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31183319449861E-2"/>
                  <c:y val="-3.26787767909281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D358-49A6-BD22-8DB201BB99C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'R18 Effectifs F,G, ESH'!$AV$21</c:f>
              <c:numCache>
                <c:formatCode>General</c:formatCode>
                <c:ptCount val="1"/>
                <c:pt idx="0">
                  <c:v>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D358-49A6-BD22-8DB201BB99C0}"/>
            </c:ext>
          </c:extLst>
        </c:ser>
        <c:ser>
          <c:idx val="5"/>
          <c:order val="5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8.7455546299907341E-3"/>
                  <c:y val="-4.2890894538093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D358-49A6-BD22-8DB201BB99C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'R18 Effectifs F,G, ESH'!$AV$22</c:f>
              <c:numCache>
                <c:formatCode>General</c:formatCode>
                <c:ptCount val="1"/>
                <c:pt idx="0">
                  <c:v>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D358-49A6-BD22-8DB201BB99C0}"/>
            </c:ext>
          </c:extLst>
        </c:ser>
        <c:ser>
          <c:idx val="6"/>
          <c:order val="6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5.8303697533271552E-3"/>
                  <c:y val="-2.85939296920621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D358-49A6-BD22-8DB201BB99C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'R18 Effectifs F,G, ESH'!$AV$23</c:f>
              <c:numCache>
                <c:formatCode>General</c:formatCode>
                <c:ptCount val="1"/>
                <c:pt idx="0">
                  <c:v>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D358-49A6-BD22-8DB201BB99C0}"/>
            </c:ext>
          </c:extLst>
        </c:ser>
        <c:ser>
          <c:idx val="7"/>
          <c:order val="7"/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0203147068322522E-2"/>
                  <c:y val="-3.0636353241495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D358-49A6-BD22-8DB201BB99C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'R18 Effectifs F,G, ESH'!$AV$24</c:f>
              <c:numCache>
                <c:formatCode>General</c:formatCode>
                <c:ptCount val="1"/>
                <c:pt idx="0">
                  <c:v>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D358-49A6-BD22-8DB201BB99C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7"/>
        <c:shape val="box"/>
        <c:axId val="266128064"/>
        <c:axId val="266128624"/>
        <c:axId val="0"/>
      </c:bar3DChart>
      <c:catAx>
        <c:axId val="266128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66128624"/>
        <c:crosses val="autoZero"/>
        <c:auto val="1"/>
        <c:lblAlgn val="ctr"/>
        <c:lblOffset val="100"/>
        <c:noMultiLvlLbl val="0"/>
      </c:catAx>
      <c:valAx>
        <c:axId val="266128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66128064"/>
        <c:crosses val="autoZero"/>
        <c:crossBetween val="between"/>
      </c:valAx>
      <c:spPr>
        <a:solidFill>
          <a:schemeClr val="lt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fr-FR" sz="1200" b="1" i="0" baseline="0">
                <a:effectLst>
                  <a:outerShdw blurRad="50800" dist="38100" dir="5400000" algn="t" rotWithShape="0">
                    <a:srgbClr val="000000">
                      <a:alpha val="40000"/>
                    </a:srgbClr>
                  </a:outerShdw>
                </a:effectLst>
              </a:rPr>
              <a:t>Evolution des effectifs SEGPA 75 </a:t>
            </a:r>
            <a:endParaRPr lang="fr-FR" sz="1200">
              <a:effectLst/>
            </a:endParaRPr>
          </a:p>
          <a:p>
            <a:pPr>
              <a:defRPr/>
            </a:pPr>
            <a:r>
              <a:rPr lang="fr-FR" sz="1200" b="1" i="0" baseline="0">
                <a:effectLst>
                  <a:outerShdw blurRad="50800" dist="38100" dir="5400000" algn="t" rotWithShape="0">
                    <a:srgbClr val="000000">
                      <a:alpha val="40000"/>
                    </a:srgbClr>
                  </a:outerShdw>
                </a:effectLst>
              </a:rPr>
              <a:t>années scolaires n-1/n</a:t>
            </a:r>
            <a:endParaRPr lang="fr-FR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'R18 Effectifs F,G, ESH'!$B$87</c:f>
              <c:strCache>
                <c:ptCount val="1"/>
                <c:pt idx="0">
                  <c:v>2017-2018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'R18 Effectifs F,G, ESH'!$A$88:$A$92</c:f>
              <c:strCache>
                <c:ptCount val="5"/>
                <c:pt idx="0">
                  <c:v>6ème SEGPA</c:v>
                </c:pt>
                <c:pt idx="1">
                  <c:v>5ème SEGPA</c:v>
                </c:pt>
                <c:pt idx="2">
                  <c:v>4ème SEGPA</c:v>
                </c:pt>
                <c:pt idx="3">
                  <c:v>3ème SEGPA</c:v>
                </c:pt>
                <c:pt idx="4">
                  <c:v>TOTAL</c:v>
                </c:pt>
              </c:strCache>
            </c:strRef>
          </c:cat>
          <c:val>
            <c:numRef>
              <c:f>'R18 Effectifs F,G, ESH'!$B$88:$B$92</c:f>
              <c:numCache>
                <c:formatCode>General</c:formatCode>
                <c:ptCount val="5"/>
                <c:pt idx="0">
                  <c:v>139</c:v>
                </c:pt>
                <c:pt idx="1">
                  <c:v>190</c:v>
                </c:pt>
                <c:pt idx="2">
                  <c:v>201</c:v>
                </c:pt>
                <c:pt idx="3">
                  <c:v>195</c:v>
                </c:pt>
                <c:pt idx="4">
                  <c:v>725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AD8-4A91-BC77-56C0C4E8A83D}"/>
            </c:ext>
          </c:extLst>
        </c:ser>
        <c:ser>
          <c:idx val="1"/>
          <c:order val="1"/>
          <c:tx>
            <c:strRef>
              <c:f>'R18 Effectifs F,G, ESH'!$C$87</c:f>
              <c:strCache>
                <c:ptCount val="1"/>
                <c:pt idx="0">
                  <c:v>2018/2019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'R18 Effectifs F,G, ESH'!$A$88:$A$92</c:f>
              <c:strCache>
                <c:ptCount val="5"/>
                <c:pt idx="0">
                  <c:v>6ème SEGPA</c:v>
                </c:pt>
                <c:pt idx="1">
                  <c:v>5ème SEGPA</c:v>
                </c:pt>
                <c:pt idx="2">
                  <c:v>4ème SEGPA</c:v>
                </c:pt>
                <c:pt idx="3">
                  <c:v>3ème SEGPA</c:v>
                </c:pt>
                <c:pt idx="4">
                  <c:v>TOTAL</c:v>
                </c:pt>
              </c:strCache>
            </c:strRef>
          </c:cat>
          <c:val>
            <c:numRef>
              <c:f>'R18 Effectifs F,G, ESH'!$C$88:$C$92</c:f>
              <c:numCache>
                <c:formatCode>General</c:formatCode>
                <c:ptCount val="5"/>
                <c:pt idx="0">
                  <c:v>175</c:v>
                </c:pt>
                <c:pt idx="1">
                  <c:v>184</c:v>
                </c:pt>
                <c:pt idx="2">
                  <c:v>204</c:v>
                </c:pt>
                <c:pt idx="3">
                  <c:v>198</c:v>
                </c:pt>
                <c:pt idx="4">
                  <c:v>761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AD8-4A91-BC77-56C0C4E8A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66131984"/>
        <c:axId val="266132544"/>
      </c:barChart>
      <c:catAx>
        <c:axId val="266131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66132544"/>
        <c:crosses val="autoZero"/>
        <c:auto val="1"/>
        <c:lblAlgn val="ctr"/>
        <c:lblOffset val="100"/>
        <c:noMultiLvlLbl val="0"/>
      </c:catAx>
      <c:valAx>
        <c:axId val="266132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66131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5ème R19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'[1]R19 Effectifs F, G, ESH'!$A$119</c:f>
              <c:strCache>
                <c:ptCount val="1"/>
                <c:pt idx="0">
                  <c:v>5ème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'[1]R19 Effectifs F, G, ESH'!$B$118:$P$118</c:f>
              <c:strCache>
                <c:ptCount val="15"/>
                <c:pt idx="0">
                  <c:v>Prévert</c:v>
                </c:pt>
                <c:pt idx="1">
                  <c:v>P de Roz</c:v>
                </c:pt>
                <c:pt idx="2">
                  <c:v>Tillion</c:v>
                </c:pt>
                <c:pt idx="3">
                  <c:v>Triolet</c:v>
                </c:pt>
                <c:pt idx="4">
                  <c:v>Giacometti</c:v>
                </c:pt>
                <c:pt idx="5">
                  <c:v>Apollinaire</c:v>
                </c:pt>
                <c:pt idx="6">
                  <c:v>LRB</c:v>
                </c:pt>
                <c:pt idx="7">
                  <c:v>Berlioz</c:v>
                </c:pt>
                <c:pt idx="8">
                  <c:v>Césaire</c:v>
                </c:pt>
                <c:pt idx="9">
                  <c:v>Dormoy</c:v>
                </c:pt>
                <c:pt idx="10">
                  <c:v>Brassens</c:v>
                </c:pt>
                <c:pt idx="11">
                  <c:v>Pailleron</c:v>
                </c:pt>
                <c:pt idx="12">
                  <c:v>Clément</c:v>
                </c:pt>
                <c:pt idx="13">
                  <c:v>Doisneau</c:v>
                </c:pt>
                <c:pt idx="14">
                  <c:v>P.M-F</c:v>
                </c:pt>
              </c:strCache>
            </c:strRef>
          </c:cat>
          <c:val>
            <c:numRef>
              <c:f>'[1]R19 Effectifs F, G, ESH'!$B$119:$P$119</c:f>
              <c:numCache>
                <c:formatCode>General</c:formatCode>
                <c:ptCount val="15"/>
                <c:pt idx="0">
                  <c:v>11</c:v>
                </c:pt>
                <c:pt idx="1">
                  <c:v>15</c:v>
                </c:pt>
                <c:pt idx="2">
                  <c:v>11</c:v>
                </c:pt>
                <c:pt idx="3">
                  <c:v>12</c:v>
                </c:pt>
                <c:pt idx="4">
                  <c:v>16</c:v>
                </c:pt>
                <c:pt idx="5">
                  <c:v>15</c:v>
                </c:pt>
                <c:pt idx="6">
                  <c:v>14</c:v>
                </c:pt>
                <c:pt idx="7">
                  <c:v>16</c:v>
                </c:pt>
                <c:pt idx="8">
                  <c:v>15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13</c:v>
                </c:pt>
                <c:pt idx="13">
                  <c:v>13</c:v>
                </c:pt>
                <c:pt idx="14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42B-4E45-B667-BA999B7A6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2426336"/>
        <c:axId val="190691456"/>
      </c:barChart>
      <c:catAx>
        <c:axId val="19242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0691456"/>
        <c:crosses val="autoZero"/>
        <c:auto val="1"/>
        <c:lblAlgn val="ctr"/>
        <c:lblOffset val="100"/>
        <c:noMultiLvlLbl val="0"/>
      </c:catAx>
      <c:valAx>
        <c:axId val="19069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2426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du ratio E/D</a:t>
            </a:r>
          </a:p>
          <a:p>
            <a:pPr>
              <a:defRPr/>
            </a:pPr>
            <a:r>
              <a:rPr lang="fr-FR"/>
              <a:t>années scolaires n-1/n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'R18 Effectifs F,G, ESH'!$Q$95:$Q$96</c:f>
              <c:strCache>
                <c:ptCount val="2"/>
                <c:pt idx="0">
                  <c:v>2017-2018</c:v>
                </c:pt>
                <c:pt idx="1">
                  <c:v>E/D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'R18 Effectifs F,G, ESH'!$P$97:$P$101</c:f>
              <c:strCache>
                <c:ptCount val="5"/>
                <c:pt idx="0">
                  <c:v>6ème SEGPA</c:v>
                </c:pt>
                <c:pt idx="1">
                  <c:v>5ème SEGPA</c:v>
                </c:pt>
                <c:pt idx="2">
                  <c:v>4ème SEGPA</c:v>
                </c:pt>
                <c:pt idx="3">
                  <c:v>3ème SEGPA</c:v>
                </c:pt>
                <c:pt idx="4">
                  <c:v>TOTAL</c:v>
                </c:pt>
              </c:strCache>
            </c:strRef>
          </c:cat>
          <c:val>
            <c:numRef>
              <c:f>'R18 Effectifs F,G, ESH'!$Q$97:$Q$101</c:f>
              <c:numCache>
                <c:formatCode>General</c:formatCode>
                <c:ptCount val="5"/>
                <c:pt idx="0">
                  <c:v>9.9</c:v>
                </c:pt>
                <c:pt idx="1">
                  <c:v>12.7</c:v>
                </c:pt>
                <c:pt idx="2">
                  <c:v>13.4</c:v>
                </c:pt>
                <c:pt idx="3" formatCode="0.00">
                  <c:v>12</c:v>
                </c:pt>
                <c:pt idx="4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4B1-4BFF-9A90-440410DE568E}"/>
            </c:ext>
          </c:extLst>
        </c:ser>
        <c:ser>
          <c:idx val="1"/>
          <c:order val="1"/>
          <c:tx>
            <c:strRef>
              <c:f>'R18 Effectifs F,G, ESH'!$R$95:$R$96</c:f>
              <c:strCache>
                <c:ptCount val="2"/>
                <c:pt idx="0">
                  <c:v>2018-2019</c:v>
                </c:pt>
                <c:pt idx="1">
                  <c:v>E/D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'R18 Effectifs F,G, ESH'!$P$97:$P$101</c:f>
              <c:strCache>
                <c:ptCount val="5"/>
                <c:pt idx="0">
                  <c:v>6ème SEGPA</c:v>
                </c:pt>
                <c:pt idx="1">
                  <c:v>5ème SEGPA</c:v>
                </c:pt>
                <c:pt idx="2">
                  <c:v>4ème SEGPA</c:v>
                </c:pt>
                <c:pt idx="3">
                  <c:v>3ème SEGPA</c:v>
                </c:pt>
                <c:pt idx="4">
                  <c:v>TOTAL</c:v>
                </c:pt>
              </c:strCache>
            </c:strRef>
          </c:cat>
          <c:val>
            <c:numRef>
              <c:f>'R18 Effectifs F,G, ESH'!$R$97:$R$101</c:f>
              <c:numCache>
                <c:formatCode>0.0</c:formatCode>
                <c:ptCount val="5"/>
                <c:pt idx="0">
                  <c:v>12.5</c:v>
                </c:pt>
                <c:pt idx="1">
                  <c:v>12.266666666666667</c:v>
                </c:pt>
                <c:pt idx="2">
                  <c:v>13.6</c:v>
                </c:pt>
                <c:pt idx="3">
                  <c:v>13.2</c:v>
                </c:pt>
                <c:pt idx="4">
                  <c:v>12.891666666666666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4B1-4BFF-9A90-440410DE5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6135904"/>
        <c:axId val="266136464"/>
      </c:barChart>
      <c:catAx>
        <c:axId val="266135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66136464"/>
        <c:crosses val="autoZero"/>
        <c:auto val="1"/>
        <c:lblAlgn val="ctr"/>
        <c:lblOffset val="100"/>
        <c:noMultiLvlLbl val="0"/>
      </c:catAx>
      <c:valAx>
        <c:axId val="266136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66135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fr-FR"/>
              <a:t>Elèves orientés par</a:t>
            </a:r>
            <a:r>
              <a:rPr lang="fr-FR" baseline="0"/>
              <a:t> la CDAPH+ effectif total</a:t>
            </a:r>
          </a:p>
          <a:p>
            <a:pPr>
              <a:defRPr/>
            </a:pPr>
            <a:r>
              <a:rPr lang="fr-FR" baseline="0"/>
              <a:t> par SEGPA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'R18 Effectifs F,G, ESH'!$B$113</c:f>
              <c:strCache>
                <c:ptCount val="1"/>
                <c:pt idx="0">
                  <c:v>ESH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'R18 Effectifs F,G, ESH'!$C$112:$Q$112</c:f>
              <c:strCache>
                <c:ptCount val="15"/>
                <c:pt idx="0">
                  <c:v>Apollinaire</c:v>
                </c:pt>
                <c:pt idx="1">
                  <c:v>Berlioz</c:v>
                </c:pt>
                <c:pt idx="2">
                  <c:v>Brassens</c:v>
                </c:pt>
                <c:pt idx="3">
                  <c:v>Césaire</c:v>
                </c:pt>
                <c:pt idx="4">
                  <c:v>Doisneau</c:v>
                </c:pt>
                <c:pt idx="5">
                  <c:v>Giacometti</c:v>
                </c:pt>
                <c:pt idx="6">
                  <c:v>JBC</c:v>
                </c:pt>
                <c:pt idx="7">
                  <c:v>LRB</c:v>
                </c:pt>
                <c:pt idx="8">
                  <c:v>M. Dormoy</c:v>
                </c:pt>
                <c:pt idx="9">
                  <c:v>Pailleron</c:v>
                </c:pt>
                <c:pt idx="10">
                  <c:v>Pilatre de R</c:v>
                </c:pt>
                <c:pt idx="11">
                  <c:v>PMF</c:v>
                </c:pt>
                <c:pt idx="12">
                  <c:v>Prévert</c:v>
                </c:pt>
                <c:pt idx="13">
                  <c:v>Tillion</c:v>
                </c:pt>
                <c:pt idx="14">
                  <c:v>Triolet</c:v>
                </c:pt>
              </c:strCache>
            </c:strRef>
          </c:cat>
          <c:val>
            <c:numRef>
              <c:f>'R18 Effectifs F,G, ESH'!$C$113:$Q$113</c:f>
              <c:numCache>
                <c:formatCode>General</c:formatCode>
                <c:ptCount val="15"/>
                <c:pt idx="0">
                  <c:v>19</c:v>
                </c:pt>
                <c:pt idx="1">
                  <c:v>13</c:v>
                </c:pt>
                <c:pt idx="2">
                  <c:v>10</c:v>
                </c:pt>
                <c:pt idx="3">
                  <c:v>9</c:v>
                </c:pt>
                <c:pt idx="4">
                  <c:v>7</c:v>
                </c:pt>
                <c:pt idx="5">
                  <c:v>15</c:v>
                </c:pt>
                <c:pt idx="6">
                  <c:v>13</c:v>
                </c:pt>
                <c:pt idx="7">
                  <c:v>12</c:v>
                </c:pt>
                <c:pt idx="8">
                  <c:v>5</c:v>
                </c:pt>
                <c:pt idx="9">
                  <c:v>17</c:v>
                </c:pt>
                <c:pt idx="10">
                  <c:v>17</c:v>
                </c:pt>
                <c:pt idx="11">
                  <c:v>18</c:v>
                </c:pt>
                <c:pt idx="12">
                  <c:v>14</c:v>
                </c:pt>
                <c:pt idx="13">
                  <c:v>23</c:v>
                </c:pt>
                <c:pt idx="14">
                  <c:v>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AF-4CEE-AE92-2E5133BE6846}"/>
            </c:ext>
          </c:extLst>
        </c:ser>
        <c:ser>
          <c:idx val="1"/>
          <c:order val="1"/>
          <c:tx>
            <c:strRef>
              <c:f>'R18 Effectifs F,G, ESH'!$B$114</c:f>
              <c:strCache>
                <c:ptCount val="1"/>
                <c:pt idx="0">
                  <c:v>Eff. Total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'R18 Effectifs F,G, ESH'!$C$112:$Q$112</c:f>
              <c:strCache>
                <c:ptCount val="15"/>
                <c:pt idx="0">
                  <c:v>Apollinaire</c:v>
                </c:pt>
                <c:pt idx="1">
                  <c:v>Berlioz</c:v>
                </c:pt>
                <c:pt idx="2">
                  <c:v>Brassens</c:v>
                </c:pt>
                <c:pt idx="3">
                  <c:v>Césaire</c:v>
                </c:pt>
                <c:pt idx="4">
                  <c:v>Doisneau</c:v>
                </c:pt>
                <c:pt idx="5">
                  <c:v>Giacometti</c:v>
                </c:pt>
                <c:pt idx="6">
                  <c:v>JBC</c:v>
                </c:pt>
                <c:pt idx="7">
                  <c:v>LRB</c:v>
                </c:pt>
                <c:pt idx="8">
                  <c:v>M. Dormoy</c:v>
                </c:pt>
                <c:pt idx="9">
                  <c:v>Pailleron</c:v>
                </c:pt>
                <c:pt idx="10">
                  <c:v>Pilatre de R</c:v>
                </c:pt>
                <c:pt idx="11">
                  <c:v>PMF</c:v>
                </c:pt>
                <c:pt idx="12">
                  <c:v>Prévert</c:v>
                </c:pt>
                <c:pt idx="13">
                  <c:v>Tillion</c:v>
                </c:pt>
                <c:pt idx="14">
                  <c:v>Triolet</c:v>
                </c:pt>
              </c:strCache>
            </c:strRef>
          </c:cat>
          <c:val>
            <c:numRef>
              <c:f>'R18 Effectifs F,G, ESH'!$C$114:$Q$114</c:f>
              <c:numCache>
                <c:formatCode>General</c:formatCode>
                <c:ptCount val="15"/>
                <c:pt idx="0">
                  <c:v>49</c:v>
                </c:pt>
                <c:pt idx="1">
                  <c:v>52</c:v>
                </c:pt>
                <c:pt idx="2">
                  <c:v>56</c:v>
                </c:pt>
                <c:pt idx="3">
                  <c:v>52</c:v>
                </c:pt>
                <c:pt idx="4">
                  <c:v>42</c:v>
                </c:pt>
                <c:pt idx="5">
                  <c:v>55</c:v>
                </c:pt>
                <c:pt idx="6">
                  <c:v>43</c:v>
                </c:pt>
                <c:pt idx="7">
                  <c:v>59</c:v>
                </c:pt>
                <c:pt idx="8">
                  <c:v>47</c:v>
                </c:pt>
                <c:pt idx="9">
                  <c:v>61</c:v>
                </c:pt>
                <c:pt idx="10">
                  <c:v>45</c:v>
                </c:pt>
                <c:pt idx="11">
                  <c:v>53</c:v>
                </c:pt>
                <c:pt idx="12">
                  <c:v>39</c:v>
                </c:pt>
                <c:pt idx="13">
                  <c:v>51</c:v>
                </c:pt>
                <c:pt idx="14">
                  <c:v>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AF-4CEE-AE92-2E5133BE6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6140384"/>
        <c:axId val="266140944"/>
      </c:barChart>
      <c:lineChart>
        <c:grouping val="standard"/>
        <c:varyColors val="0"/>
        <c:ser>
          <c:idx val="2"/>
          <c:order val="2"/>
          <c:tx>
            <c:strRef>
              <c:f>'R18 Effectifs F,G, ESH'!$B$115</c:f>
              <c:strCache>
                <c:ptCount val="1"/>
                <c:pt idx="0">
                  <c:v>%</c:v>
                </c:pt>
              </c:strCache>
            </c:strRef>
          </c:tx>
          <c:spPr>
            <a:ln w="34925" cap="rnd">
              <a:solidFill>
                <a:schemeClr val="bg1">
                  <a:lumMod val="75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'R18 Effectifs F,G, ESH'!$C$112:$Q$112</c:f>
              <c:strCache>
                <c:ptCount val="15"/>
                <c:pt idx="0">
                  <c:v>Apollinaire</c:v>
                </c:pt>
                <c:pt idx="1">
                  <c:v>Berlioz</c:v>
                </c:pt>
                <c:pt idx="2">
                  <c:v>Brassens</c:v>
                </c:pt>
                <c:pt idx="3">
                  <c:v>Césaire</c:v>
                </c:pt>
                <c:pt idx="4">
                  <c:v>Doisneau</c:v>
                </c:pt>
                <c:pt idx="5">
                  <c:v>Giacometti</c:v>
                </c:pt>
                <c:pt idx="6">
                  <c:v>JBC</c:v>
                </c:pt>
                <c:pt idx="7">
                  <c:v>LRB</c:v>
                </c:pt>
                <c:pt idx="8">
                  <c:v>M. Dormoy</c:v>
                </c:pt>
                <c:pt idx="9">
                  <c:v>Pailleron</c:v>
                </c:pt>
                <c:pt idx="10">
                  <c:v>Pilatre de R</c:v>
                </c:pt>
                <c:pt idx="11">
                  <c:v>PMF</c:v>
                </c:pt>
                <c:pt idx="12">
                  <c:v>Prévert</c:v>
                </c:pt>
                <c:pt idx="13">
                  <c:v>Tillion</c:v>
                </c:pt>
                <c:pt idx="14">
                  <c:v>Triolet</c:v>
                </c:pt>
              </c:strCache>
            </c:strRef>
          </c:cat>
          <c:val>
            <c:numRef>
              <c:f>'R18 Effectifs F,G, ESH'!$C$115:$Q$115</c:f>
              <c:numCache>
                <c:formatCode>0%</c:formatCode>
                <c:ptCount val="15"/>
                <c:pt idx="0">
                  <c:v>0.38775510204081631</c:v>
                </c:pt>
                <c:pt idx="1">
                  <c:v>0.25</c:v>
                </c:pt>
                <c:pt idx="2">
                  <c:v>0.17857142857142858</c:v>
                </c:pt>
                <c:pt idx="3">
                  <c:v>0.17307692307692307</c:v>
                </c:pt>
                <c:pt idx="4">
                  <c:v>0.16666666666666666</c:v>
                </c:pt>
                <c:pt idx="5">
                  <c:v>0.27272727272727271</c:v>
                </c:pt>
                <c:pt idx="6">
                  <c:v>0.30232558139534882</c:v>
                </c:pt>
                <c:pt idx="7">
                  <c:v>0.20338983050847459</c:v>
                </c:pt>
                <c:pt idx="8">
                  <c:v>0.10638297872340426</c:v>
                </c:pt>
                <c:pt idx="9">
                  <c:v>0.27868852459016391</c:v>
                </c:pt>
                <c:pt idx="10">
                  <c:v>0.37777777777777777</c:v>
                </c:pt>
                <c:pt idx="11">
                  <c:v>0.33962264150943394</c:v>
                </c:pt>
                <c:pt idx="12">
                  <c:v>0.35897435897435898</c:v>
                </c:pt>
                <c:pt idx="13">
                  <c:v>0.45098039215686275</c:v>
                </c:pt>
                <c:pt idx="14">
                  <c:v>0.31578947368421051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CAF-4CEE-AE92-2E5133BE6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156832"/>
        <c:axId val="262156272"/>
      </c:lineChart>
      <c:catAx>
        <c:axId val="26614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66140944"/>
        <c:crosses val="autoZero"/>
        <c:auto val="1"/>
        <c:lblAlgn val="ctr"/>
        <c:lblOffset val="100"/>
        <c:noMultiLvlLbl val="0"/>
      </c:catAx>
      <c:valAx>
        <c:axId val="266140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66140384"/>
        <c:crosses val="autoZero"/>
        <c:crossBetween val="between"/>
      </c:valAx>
      <c:valAx>
        <c:axId val="262156272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62156832"/>
        <c:crosses val="max"/>
        <c:crossBetween val="between"/>
      </c:valAx>
      <c:catAx>
        <c:axId val="2621568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621562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Origine des orientations en SEGPA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A36-47D6-87E9-585B6B55EBAF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A36-47D6-87E9-585B6B55EBA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'R18 Effectifs F,G, ESH'!$A$143:$A$144</c:f>
              <c:strCache>
                <c:ptCount val="2"/>
                <c:pt idx="0">
                  <c:v>CDOEA</c:v>
                </c:pt>
                <c:pt idx="1">
                  <c:v>CDAPH</c:v>
                </c:pt>
              </c:strCache>
            </c:strRef>
          </c:cat>
          <c:val>
            <c:numRef>
              <c:f>'R18 Effectifs F,G, ESH'!$B$143:$B$144</c:f>
              <c:numCache>
                <c:formatCode>General</c:formatCode>
                <c:ptCount val="2"/>
                <c:pt idx="0">
                  <c:v>551</c:v>
                </c:pt>
                <c:pt idx="1">
                  <c:v>210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A36-47D6-87E9-585B6B55EBA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'R18 Effectifs F,G, ESH'!$B$87</c:f>
              <c:strCache>
                <c:ptCount val="1"/>
                <c:pt idx="0">
                  <c:v>2017-2018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'R18 Effectifs F,G, ESH'!$A$88:$A$91</c:f>
              <c:strCache>
                <c:ptCount val="4"/>
                <c:pt idx="0">
                  <c:v>6ème SEGPA</c:v>
                </c:pt>
                <c:pt idx="1">
                  <c:v>5ème SEGPA</c:v>
                </c:pt>
                <c:pt idx="2">
                  <c:v>4ème SEGPA</c:v>
                </c:pt>
                <c:pt idx="3">
                  <c:v>3ème SEGPA</c:v>
                </c:pt>
              </c:strCache>
            </c:strRef>
          </c:cat>
          <c:val>
            <c:numRef>
              <c:f>'R18 Effectifs F,G, ESH'!$B$88:$B$91</c:f>
              <c:numCache>
                <c:formatCode>General</c:formatCode>
                <c:ptCount val="4"/>
                <c:pt idx="0">
                  <c:v>139</c:v>
                </c:pt>
                <c:pt idx="1">
                  <c:v>190</c:v>
                </c:pt>
                <c:pt idx="2">
                  <c:v>201</c:v>
                </c:pt>
                <c:pt idx="3">
                  <c:v>195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78-4602-BA55-E65D12BA75C3}"/>
            </c:ext>
          </c:extLst>
        </c:ser>
        <c:ser>
          <c:idx val="1"/>
          <c:order val="1"/>
          <c:tx>
            <c:strRef>
              <c:f>'R18 Effectifs F,G, ESH'!$C$87</c:f>
              <c:strCache>
                <c:ptCount val="1"/>
                <c:pt idx="0">
                  <c:v>2018/2019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'R18 Effectifs F,G, ESH'!$A$88:$A$91</c:f>
              <c:strCache>
                <c:ptCount val="4"/>
                <c:pt idx="0">
                  <c:v>6ème SEGPA</c:v>
                </c:pt>
                <c:pt idx="1">
                  <c:v>5ème SEGPA</c:v>
                </c:pt>
                <c:pt idx="2">
                  <c:v>4ème SEGPA</c:v>
                </c:pt>
                <c:pt idx="3">
                  <c:v>3ème SEGPA</c:v>
                </c:pt>
              </c:strCache>
            </c:strRef>
          </c:cat>
          <c:val>
            <c:numRef>
              <c:f>'R18 Effectifs F,G, ESH'!$C$88:$C$91</c:f>
              <c:numCache>
                <c:formatCode>General</c:formatCode>
                <c:ptCount val="4"/>
                <c:pt idx="0">
                  <c:v>175</c:v>
                </c:pt>
                <c:pt idx="1">
                  <c:v>184</c:v>
                </c:pt>
                <c:pt idx="2">
                  <c:v>204</c:v>
                </c:pt>
                <c:pt idx="3">
                  <c:v>198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78-4602-BA55-E65D12BA7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2161872"/>
        <c:axId val="262162432"/>
      </c:barChart>
      <c:catAx>
        <c:axId val="26216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62162432"/>
        <c:crosses val="autoZero"/>
        <c:auto val="1"/>
        <c:lblAlgn val="ctr"/>
        <c:lblOffset val="100"/>
        <c:noMultiLvlLbl val="0"/>
      </c:catAx>
      <c:valAx>
        <c:axId val="262162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62161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fr-FR"/>
              <a:t>Effectifs par SEGPA par niveaux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'R18 Effectifs bruts'!$A$2</c:f>
              <c:strCache>
                <c:ptCount val="1"/>
                <c:pt idx="0">
                  <c:v>6ème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'R18 Effectifs bruts'!$B$1:$P$1</c:f>
              <c:strCache>
                <c:ptCount val="15"/>
                <c:pt idx="0">
                  <c:v>Apollinaire</c:v>
                </c:pt>
                <c:pt idx="1">
                  <c:v>Berlioz</c:v>
                </c:pt>
                <c:pt idx="2">
                  <c:v>Brassens</c:v>
                </c:pt>
                <c:pt idx="3">
                  <c:v>Césaire</c:v>
                </c:pt>
                <c:pt idx="4">
                  <c:v>Doisneau</c:v>
                </c:pt>
                <c:pt idx="5">
                  <c:v>Giacometti</c:v>
                </c:pt>
                <c:pt idx="6">
                  <c:v>JBC</c:v>
                </c:pt>
                <c:pt idx="7">
                  <c:v>LRB</c:v>
                </c:pt>
                <c:pt idx="8">
                  <c:v>M.Dormoy</c:v>
                </c:pt>
                <c:pt idx="9">
                  <c:v>Pailleron</c:v>
                </c:pt>
                <c:pt idx="10">
                  <c:v>P de Roz</c:v>
                </c:pt>
                <c:pt idx="11">
                  <c:v>PMF</c:v>
                </c:pt>
                <c:pt idx="12">
                  <c:v>Prévert</c:v>
                </c:pt>
                <c:pt idx="13">
                  <c:v>Tillion</c:v>
                </c:pt>
                <c:pt idx="14">
                  <c:v>Triolet</c:v>
                </c:pt>
              </c:strCache>
            </c:strRef>
          </c:cat>
          <c:val>
            <c:numRef>
              <c:f>'R18 Effectifs bruts'!$B$2:$P$2</c:f>
              <c:numCache>
                <c:formatCode>General</c:formatCode>
                <c:ptCount val="15"/>
                <c:pt idx="0">
                  <c:v>10</c:v>
                </c:pt>
                <c:pt idx="1">
                  <c:v>11</c:v>
                </c:pt>
                <c:pt idx="2">
                  <c:v>14</c:v>
                </c:pt>
                <c:pt idx="3">
                  <c:v>14</c:v>
                </c:pt>
                <c:pt idx="4">
                  <c:v>10</c:v>
                </c:pt>
                <c:pt idx="5">
                  <c:v>11</c:v>
                </c:pt>
                <c:pt idx="6">
                  <c:v>11</c:v>
                </c:pt>
                <c:pt idx="7">
                  <c:v>15</c:v>
                </c:pt>
                <c:pt idx="8">
                  <c:v>12</c:v>
                </c:pt>
                <c:pt idx="9">
                  <c:v>15</c:v>
                </c:pt>
                <c:pt idx="10">
                  <c:v>10</c:v>
                </c:pt>
                <c:pt idx="11">
                  <c:v>15</c:v>
                </c:pt>
                <c:pt idx="12">
                  <c:v>5</c:v>
                </c:pt>
                <c:pt idx="13">
                  <c:v>9</c:v>
                </c:pt>
                <c:pt idx="14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1F2-4450-BC10-8CBCBD092EE0}"/>
            </c:ext>
          </c:extLst>
        </c:ser>
        <c:ser>
          <c:idx val="1"/>
          <c:order val="1"/>
          <c:tx>
            <c:strRef>
              <c:f>'R18 Effectifs bruts'!$A$3</c:f>
              <c:strCache>
                <c:ptCount val="1"/>
                <c:pt idx="0">
                  <c:v>5ème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'R18 Effectifs bruts'!$B$1:$P$1</c:f>
              <c:strCache>
                <c:ptCount val="15"/>
                <c:pt idx="0">
                  <c:v>Apollinaire</c:v>
                </c:pt>
                <c:pt idx="1">
                  <c:v>Berlioz</c:v>
                </c:pt>
                <c:pt idx="2">
                  <c:v>Brassens</c:v>
                </c:pt>
                <c:pt idx="3">
                  <c:v>Césaire</c:v>
                </c:pt>
                <c:pt idx="4">
                  <c:v>Doisneau</c:v>
                </c:pt>
                <c:pt idx="5">
                  <c:v>Giacometti</c:v>
                </c:pt>
                <c:pt idx="6">
                  <c:v>JBC</c:v>
                </c:pt>
                <c:pt idx="7">
                  <c:v>LRB</c:v>
                </c:pt>
                <c:pt idx="8">
                  <c:v>M.Dormoy</c:v>
                </c:pt>
                <c:pt idx="9">
                  <c:v>Pailleron</c:v>
                </c:pt>
                <c:pt idx="10">
                  <c:v>P de Roz</c:v>
                </c:pt>
                <c:pt idx="11">
                  <c:v>PMF</c:v>
                </c:pt>
                <c:pt idx="12">
                  <c:v>Prévert</c:v>
                </c:pt>
                <c:pt idx="13">
                  <c:v>Tillion</c:v>
                </c:pt>
                <c:pt idx="14">
                  <c:v>Triolet</c:v>
                </c:pt>
              </c:strCache>
            </c:strRef>
          </c:cat>
          <c:val>
            <c:numRef>
              <c:f>'R18 Effectifs bruts'!$B$3:$P$3</c:f>
              <c:numCache>
                <c:formatCode>General</c:formatCode>
                <c:ptCount val="15"/>
                <c:pt idx="0">
                  <c:v>11</c:v>
                </c:pt>
                <c:pt idx="1">
                  <c:v>13</c:v>
                </c:pt>
                <c:pt idx="2">
                  <c:v>14</c:v>
                </c:pt>
                <c:pt idx="3">
                  <c:v>14</c:v>
                </c:pt>
                <c:pt idx="4">
                  <c:v>8</c:v>
                </c:pt>
                <c:pt idx="5">
                  <c:v>14</c:v>
                </c:pt>
                <c:pt idx="6">
                  <c:v>9</c:v>
                </c:pt>
                <c:pt idx="7">
                  <c:v>17</c:v>
                </c:pt>
                <c:pt idx="8">
                  <c:v>13</c:v>
                </c:pt>
                <c:pt idx="9">
                  <c:v>15</c:v>
                </c:pt>
                <c:pt idx="10">
                  <c:v>10</c:v>
                </c:pt>
                <c:pt idx="11">
                  <c:v>10</c:v>
                </c:pt>
                <c:pt idx="12">
                  <c:v>8</c:v>
                </c:pt>
                <c:pt idx="13">
                  <c:v>14</c:v>
                </c:pt>
                <c:pt idx="14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1F2-4450-BC10-8CBCBD092EE0}"/>
            </c:ext>
          </c:extLst>
        </c:ser>
        <c:ser>
          <c:idx val="2"/>
          <c:order val="2"/>
          <c:tx>
            <c:strRef>
              <c:f>'R18 Effectifs bruts'!$A$4</c:f>
              <c:strCache>
                <c:ptCount val="1"/>
                <c:pt idx="0">
                  <c:v>4ème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'R18 Effectifs bruts'!$B$1:$P$1</c:f>
              <c:strCache>
                <c:ptCount val="15"/>
                <c:pt idx="0">
                  <c:v>Apollinaire</c:v>
                </c:pt>
                <c:pt idx="1">
                  <c:v>Berlioz</c:v>
                </c:pt>
                <c:pt idx="2">
                  <c:v>Brassens</c:v>
                </c:pt>
                <c:pt idx="3">
                  <c:v>Césaire</c:v>
                </c:pt>
                <c:pt idx="4">
                  <c:v>Doisneau</c:v>
                </c:pt>
                <c:pt idx="5">
                  <c:v>Giacometti</c:v>
                </c:pt>
                <c:pt idx="6">
                  <c:v>JBC</c:v>
                </c:pt>
                <c:pt idx="7">
                  <c:v>LRB</c:v>
                </c:pt>
                <c:pt idx="8">
                  <c:v>M.Dormoy</c:v>
                </c:pt>
                <c:pt idx="9">
                  <c:v>Pailleron</c:v>
                </c:pt>
                <c:pt idx="10">
                  <c:v>P de Roz</c:v>
                </c:pt>
                <c:pt idx="11">
                  <c:v>PMF</c:v>
                </c:pt>
                <c:pt idx="12">
                  <c:v>Prévert</c:v>
                </c:pt>
                <c:pt idx="13">
                  <c:v>Tillion</c:v>
                </c:pt>
                <c:pt idx="14">
                  <c:v>Triolet</c:v>
                </c:pt>
              </c:strCache>
            </c:strRef>
          </c:cat>
          <c:val>
            <c:numRef>
              <c:f>'R18 Effectifs bruts'!$B$4:$P$4</c:f>
              <c:numCache>
                <c:formatCode>General</c:formatCode>
                <c:ptCount val="15"/>
                <c:pt idx="0">
                  <c:v>16</c:v>
                </c:pt>
                <c:pt idx="1">
                  <c:v>14</c:v>
                </c:pt>
                <c:pt idx="2">
                  <c:v>13</c:v>
                </c:pt>
                <c:pt idx="3">
                  <c:v>11</c:v>
                </c:pt>
                <c:pt idx="4">
                  <c:v>16</c:v>
                </c:pt>
                <c:pt idx="5">
                  <c:v>15</c:v>
                </c:pt>
                <c:pt idx="6">
                  <c:v>12</c:v>
                </c:pt>
                <c:pt idx="7">
                  <c:v>15</c:v>
                </c:pt>
                <c:pt idx="8">
                  <c:v>10</c:v>
                </c:pt>
                <c:pt idx="9">
                  <c:v>16</c:v>
                </c:pt>
                <c:pt idx="10">
                  <c:v>11</c:v>
                </c:pt>
                <c:pt idx="11">
                  <c:v>15</c:v>
                </c:pt>
                <c:pt idx="12">
                  <c:v>12</c:v>
                </c:pt>
                <c:pt idx="13">
                  <c:v>15</c:v>
                </c:pt>
                <c:pt idx="14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1F2-4450-BC10-8CBCBD092EE0}"/>
            </c:ext>
          </c:extLst>
        </c:ser>
        <c:ser>
          <c:idx val="3"/>
          <c:order val="3"/>
          <c:tx>
            <c:strRef>
              <c:f>'R18 Effectifs bruts'!$A$5</c:f>
              <c:strCache>
                <c:ptCount val="1"/>
                <c:pt idx="0">
                  <c:v>3ème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'R18 Effectifs bruts'!$B$1:$P$1</c:f>
              <c:strCache>
                <c:ptCount val="15"/>
                <c:pt idx="0">
                  <c:v>Apollinaire</c:v>
                </c:pt>
                <c:pt idx="1">
                  <c:v>Berlioz</c:v>
                </c:pt>
                <c:pt idx="2">
                  <c:v>Brassens</c:v>
                </c:pt>
                <c:pt idx="3">
                  <c:v>Césaire</c:v>
                </c:pt>
                <c:pt idx="4">
                  <c:v>Doisneau</c:v>
                </c:pt>
                <c:pt idx="5">
                  <c:v>Giacometti</c:v>
                </c:pt>
                <c:pt idx="6">
                  <c:v>JBC</c:v>
                </c:pt>
                <c:pt idx="7">
                  <c:v>LRB</c:v>
                </c:pt>
                <c:pt idx="8">
                  <c:v>M.Dormoy</c:v>
                </c:pt>
                <c:pt idx="9">
                  <c:v>Pailleron</c:v>
                </c:pt>
                <c:pt idx="10">
                  <c:v>P de Roz</c:v>
                </c:pt>
                <c:pt idx="11">
                  <c:v>PMF</c:v>
                </c:pt>
                <c:pt idx="12">
                  <c:v>Prévert</c:v>
                </c:pt>
                <c:pt idx="13">
                  <c:v>Tillion</c:v>
                </c:pt>
                <c:pt idx="14">
                  <c:v>Triolet</c:v>
                </c:pt>
              </c:strCache>
            </c:strRef>
          </c:cat>
          <c:val>
            <c:numRef>
              <c:f>'R18 Effectifs bruts'!$B$5:$P$5</c:f>
              <c:numCache>
                <c:formatCode>General</c:formatCode>
                <c:ptCount val="15"/>
                <c:pt idx="0">
                  <c:v>12</c:v>
                </c:pt>
                <c:pt idx="1">
                  <c:v>14</c:v>
                </c:pt>
                <c:pt idx="2">
                  <c:v>15</c:v>
                </c:pt>
                <c:pt idx="3">
                  <c:v>13</c:v>
                </c:pt>
                <c:pt idx="4">
                  <c:v>8</c:v>
                </c:pt>
                <c:pt idx="5">
                  <c:v>16</c:v>
                </c:pt>
                <c:pt idx="6">
                  <c:v>11</c:v>
                </c:pt>
                <c:pt idx="7">
                  <c:v>12</c:v>
                </c:pt>
                <c:pt idx="8">
                  <c:v>12</c:v>
                </c:pt>
                <c:pt idx="9">
                  <c:v>15</c:v>
                </c:pt>
                <c:pt idx="10">
                  <c:v>14</c:v>
                </c:pt>
                <c:pt idx="11">
                  <c:v>13</c:v>
                </c:pt>
                <c:pt idx="12">
                  <c:v>14</c:v>
                </c:pt>
                <c:pt idx="13">
                  <c:v>13</c:v>
                </c:pt>
                <c:pt idx="14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1F2-4450-BC10-8CBCBD092EE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62166912"/>
        <c:axId val="262167472"/>
      </c:barChart>
      <c:catAx>
        <c:axId val="262166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62167472"/>
        <c:crosses val="autoZero"/>
        <c:auto val="1"/>
        <c:lblAlgn val="ctr"/>
        <c:lblOffset val="100"/>
        <c:noMultiLvlLbl val="0"/>
      </c:catAx>
      <c:valAx>
        <c:axId val="262167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62166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Effectifs par niveaux + ESH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'R18 Effectifs bruts'!$B$31</c:f>
              <c:strCache>
                <c:ptCount val="1"/>
                <c:pt idx="0">
                  <c:v>6ème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'R18 Effectifs bruts'!$C$30:$D$30</c:f>
              <c:strCache>
                <c:ptCount val="2"/>
                <c:pt idx="0">
                  <c:v>Total</c:v>
                </c:pt>
                <c:pt idx="1">
                  <c:v>ESH</c:v>
                </c:pt>
              </c:strCache>
            </c:strRef>
          </c:cat>
          <c:val>
            <c:numRef>
              <c:f>'R18 Effectifs bruts'!$C$31:$D$31</c:f>
              <c:numCache>
                <c:formatCode>General</c:formatCode>
                <c:ptCount val="2"/>
                <c:pt idx="0">
                  <c:v>175</c:v>
                </c:pt>
                <c:pt idx="1">
                  <c:v>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6AB-4B94-9242-12AE996DA40A}"/>
            </c:ext>
          </c:extLst>
        </c:ser>
        <c:ser>
          <c:idx val="1"/>
          <c:order val="1"/>
          <c:tx>
            <c:strRef>
              <c:f>'R18 Effectifs bruts'!$B$32</c:f>
              <c:strCache>
                <c:ptCount val="1"/>
                <c:pt idx="0">
                  <c:v>5ème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'R18 Effectifs bruts'!$C$30:$D$30</c:f>
              <c:strCache>
                <c:ptCount val="2"/>
                <c:pt idx="0">
                  <c:v>Total</c:v>
                </c:pt>
                <c:pt idx="1">
                  <c:v>ESH</c:v>
                </c:pt>
              </c:strCache>
            </c:strRef>
          </c:cat>
          <c:val>
            <c:numRef>
              <c:f>'R18 Effectifs bruts'!$C$32:$D$32</c:f>
              <c:numCache>
                <c:formatCode>General</c:formatCode>
                <c:ptCount val="2"/>
                <c:pt idx="0">
                  <c:v>185</c:v>
                </c:pt>
                <c:pt idx="1">
                  <c:v>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6AB-4B94-9242-12AE996DA40A}"/>
            </c:ext>
          </c:extLst>
        </c:ser>
        <c:ser>
          <c:idx val="2"/>
          <c:order val="2"/>
          <c:tx>
            <c:strRef>
              <c:f>'R18 Effectifs bruts'!$B$33</c:f>
              <c:strCache>
                <c:ptCount val="1"/>
                <c:pt idx="0">
                  <c:v>4ème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'R18 Effectifs bruts'!$C$30:$D$30</c:f>
              <c:strCache>
                <c:ptCount val="2"/>
                <c:pt idx="0">
                  <c:v>Total</c:v>
                </c:pt>
                <c:pt idx="1">
                  <c:v>ESH</c:v>
                </c:pt>
              </c:strCache>
            </c:strRef>
          </c:cat>
          <c:val>
            <c:numRef>
              <c:f>'R18 Effectifs bruts'!$C$33:$D$33</c:f>
              <c:numCache>
                <c:formatCode>General</c:formatCode>
                <c:ptCount val="2"/>
                <c:pt idx="0">
                  <c:v>204</c:v>
                </c:pt>
                <c:pt idx="1">
                  <c:v>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6AB-4B94-9242-12AE996DA40A}"/>
            </c:ext>
          </c:extLst>
        </c:ser>
        <c:ser>
          <c:idx val="3"/>
          <c:order val="3"/>
          <c:tx>
            <c:strRef>
              <c:f>'R18 Effectifs bruts'!$B$34</c:f>
              <c:strCache>
                <c:ptCount val="1"/>
                <c:pt idx="0">
                  <c:v>3ème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'R18 Effectifs bruts'!$C$30:$D$30</c:f>
              <c:strCache>
                <c:ptCount val="2"/>
                <c:pt idx="0">
                  <c:v>Total</c:v>
                </c:pt>
                <c:pt idx="1">
                  <c:v>ESH</c:v>
                </c:pt>
              </c:strCache>
            </c:strRef>
          </c:cat>
          <c:val>
            <c:numRef>
              <c:f>'R18 Effectifs bruts'!$C$34:$D$34</c:f>
              <c:numCache>
                <c:formatCode>General</c:formatCode>
                <c:ptCount val="2"/>
                <c:pt idx="0">
                  <c:v>198</c:v>
                </c:pt>
                <c:pt idx="1">
                  <c:v>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6AB-4B94-9242-12AE996DA40A}"/>
            </c:ext>
          </c:extLst>
        </c:ser>
        <c:ser>
          <c:idx val="4"/>
          <c:order val="4"/>
          <c:tx>
            <c:strRef>
              <c:f>'R18 Effectifs bruts'!$B$35</c:f>
              <c:strCache>
                <c:ptCount val="1"/>
                <c:pt idx="0">
                  <c:v>∑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'R18 Effectifs bruts'!$C$30:$D$30</c:f>
              <c:strCache>
                <c:ptCount val="2"/>
                <c:pt idx="0">
                  <c:v>Total</c:v>
                </c:pt>
                <c:pt idx="1">
                  <c:v>ESH</c:v>
                </c:pt>
              </c:strCache>
            </c:strRef>
          </c:cat>
          <c:val>
            <c:numRef>
              <c:f>'R18 Effectifs bruts'!$C$35:$D$35</c:f>
              <c:numCache>
                <c:formatCode>General</c:formatCode>
                <c:ptCount val="2"/>
                <c:pt idx="0">
                  <c:v>762</c:v>
                </c:pt>
                <c:pt idx="1">
                  <c:v>208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6AB-4B94-9242-12AE996DA40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58551200"/>
        <c:axId val="258551760"/>
        <c:axId val="0"/>
      </c:bar3DChart>
      <c:catAx>
        <c:axId val="25855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8551760"/>
        <c:crosses val="autoZero"/>
        <c:auto val="1"/>
        <c:lblAlgn val="ctr"/>
        <c:lblOffset val="100"/>
        <c:noMultiLvlLbl val="0"/>
      </c:catAx>
      <c:valAx>
        <c:axId val="258551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8551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Effectifs par champs professionnels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'R18 Eff. Champs Pros'!$B$17</c:f>
              <c:strCache>
                <c:ptCount val="1"/>
                <c:pt idx="0">
                  <c:v>4ème 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'R18 Eff. Champs Pros'!$A$18:$A$22</c:f>
              <c:strCache>
                <c:ptCount val="5"/>
                <c:pt idx="0">
                  <c:v>HAS</c:v>
                </c:pt>
                <c:pt idx="1">
                  <c:v>Habitat</c:v>
                </c:pt>
                <c:pt idx="2">
                  <c:v>VDL</c:v>
                </c:pt>
                <c:pt idx="3">
                  <c:v>ERE</c:v>
                </c:pt>
                <c:pt idx="4">
                  <c:v>PI</c:v>
                </c:pt>
              </c:strCache>
            </c:strRef>
          </c:cat>
          <c:val>
            <c:numRef>
              <c:f>'R18 Eff. Champs Pros'!$B$18:$B$22</c:f>
              <c:numCache>
                <c:formatCode>General</c:formatCode>
                <c:ptCount val="5"/>
                <c:pt idx="0">
                  <c:v>124</c:v>
                </c:pt>
                <c:pt idx="1">
                  <c:v>120</c:v>
                </c:pt>
                <c:pt idx="2">
                  <c:v>78</c:v>
                </c:pt>
                <c:pt idx="3">
                  <c:v>58</c:v>
                </c:pt>
                <c:pt idx="4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C19-4F1B-9AA5-2F8CABFAEFB9}"/>
            </c:ext>
          </c:extLst>
        </c:ser>
        <c:ser>
          <c:idx val="1"/>
          <c:order val="1"/>
          <c:tx>
            <c:strRef>
              <c:f>'R18 Eff. Champs Pros'!$C$17</c:f>
              <c:strCache>
                <c:ptCount val="1"/>
                <c:pt idx="0">
                  <c:v>3ème 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'R18 Eff. Champs Pros'!$A$18:$A$22</c:f>
              <c:strCache>
                <c:ptCount val="5"/>
                <c:pt idx="0">
                  <c:v>HAS</c:v>
                </c:pt>
                <c:pt idx="1">
                  <c:v>Habitat</c:v>
                </c:pt>
                <c:pt idx="2">
                  <c:v>VDL</c:v>
                </c:pt>
                <c:pt idx="3">
                  <c:v>ERE</c:v>
                </c:pt>
                <c:pt idx="4">
                  <c:v>PI</c:v>
                </c:pt>
              </c:strCache>
            </c:strRef>
          </c:cat>
          <c:val>
            <c:numRef>
              <c:f>'R18 Eff. Champs Pros'!$C$18:$C$22</c:f>
              <c:numCache>
                <c:formatCode>General</c:formatCode>
                <c:ptCount val="5"/>
                <c:pt idx="0">
                  <c:v>113</c:v>
                </c:pt>
                <c:pt idx="1">
                  <c:v>120</c:v>
                </c:pt>
                <c:pt idx="2">
                  <c:v>95</c:v>
                </c:pt>
                <c:pt idx="3">
                  <c:v>54</c:v>
                </c:pt>
                <c:pt idx="4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C19-4F1B-9AA5-2F8CABFAEFB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58555120"/>
        <c:axId val="258555680"/>
      </c:barChart>
      <c:catAx>
        <c:axId val="25855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8555680"/>
        <c:crosses val="autoZero"/>
        <c:auto val="1"/>
        <c:lblAlgn val="ctr"/>
        <c:lblOffset val="100"/>
        <c:noMultiLvlLbl val="0"/>
      </c:catAx>
      <c:valAx>
        <c:axId val="2585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8555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4ème R19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'[1]R19 Effectifs F, G, ESH'!$A$145</c:f>
              <c:strCache>
                <c:ptCount val="1"/>
                <c:pt idx="0">
                  <c:v>4ème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'[1]R19 Effectifs F, G, ESH'!$B$144:$P$144</c:f>
              <c:strCache>
                <c:ptCount val="15"/>
                <c:pt idx="0">
                  <c:v>Prévert</c:v>
                </c:pt>
                <c:pt idx="1">
                  <c:v>P de Roz</c:v>
                </c:pt>
                <c:pt idx="2">
                  <c:v>Tillion</c:v>
                </c:pt>
                <c:pt idx="3">
                  <c:v>Triolet</c:v>
                </c:pt>
                <c:pt idx="4">
                  <c:v>Giacometti</c:v>
                </c:pt>
                <c:pt idx="5">
                  <c:v>Apollinaire</c:v>
                </c:pt>
                <c:pt idx="6">
                  <c:v>LRB</c:v>
                </c:pt>
                <c:pt idx="7">
                  <c:v>Berlioz</c:v>
                </c:pt>
                <c:pt idx="8">
                  <c:v>Césaire</c:v>
                </c:pt>
                <c:pt idx="9">
                  <c:v>Dormoy</c:v>
                </c:pt>
                <c:pt idx="10">
                  <c:v>Brassens</c:v>
                </c:pt>
                <c:pt idx="11">
                  <c:v>Pailleron</c:v>
                </c:pt>
                <c:pt idx="12">
                  <c:v>Clément</c:v>
                </c:pt>
                <c:pt idx="13">
                  <c:v>Doisneau</c:v>
                </c:pt>
                <c:pt idx="14">
                  <c:v>P.M-F</c:v>
                </c:pt>
              </c:strCache>
            </c:strRef>
          </c:cat>
          <c:val>
            <c:numRef>
              <c:f>'[1]R19 Effectifs F, G, ESH'!$B$145:$P$145</c:f>
              <c:numCache>
                <c:formatCode>General</c:formatCode>
                <c:ptCount val="15"/>
                <c:pt idx="0">
                  <c:v>8</c:v>
                </c:pt>
                <c:pt idx="1">
                  <c:v>14</c:v>
                </c:pt>
                <c:pt idx="2">
                  <c:v>16</c:v>
                </c:pt>
                <c:pt idx="3">
                  <c:v>15</c:v>
                </c:pt>
                <c:pt idx="4">
                  <c:v>16</c:v>
                </c:pt>
                <c:pt idx="5">
                  <c:v>16</c:v>
                </c:pt>
                <c:pt idx="6">
                  <c:v>16</c:v>
                </c:pt>
                <c:pt idx="7">
                  <c:v>14</c:v>
                </c:pt>
                <c:pt idx="8">
                  <c:v>16</c:v>
                </c:pt>
                <c:pt idx="9">
                  <c:v>16</c:v>
                </c:pt>
                <c:pt idx="10">
                  <c:v>14</c:v>
                </c:pt>
                <c:pt idx="11">
                  <c:v>15</c:v>
                </c:pt>
                <c:pt idx="12">
                  <c:v>13</c:v>
                </c:pt>
                <c:pt idx="13">
                  <c:v>11</c:v>
                </c:pt>
                <c:pt idx="14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9B0-4B34-9487-F602B631E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0693696"/>
        <c:axId val="190694256"/>
      </c:barChart>
      <c:catAx>
        <c:axId val="19069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0694256"/>
        <c:crosses val="autoZero"/>
        <c:auto val="1"/>
        <c:lblAlgn val="ctr"/>
        <c:lblOffset val="100"/>
        <c:noMultiLvlLbl val="0"/>
      </c:catAx>
      <c:valAx>
        <c:axId val="190694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0693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3ème R19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'[1]R19 Effectifs F, G, ESH'!$A$172</c:f>
              <c:strCache>
                <c:ptCount val="1"/>
                <c:pt idx="0">
                  <c:v>3ème</c:v>
                </c:pt>
              </c:strCache>
            </c:strRef>
          </c:tx>
          <c:spPr>
            <a:solidFill>
              <a:srgbClr val="FFD966"/>
            </a:solidFill>
            <a:ln>
              <a:noFill/>
            </a:ln>
            <a:effectLst/>
          </c:spPr>
          <c:invertIfNegative val="0"/>
          <c:cat>
            <c:strRef>
              <c:f>'[1]R19 Effectifs F, G, ESH'!$B$171:$P$171</c:f>
              <c:strCache>
                <c:ptCount val="15"/>
                <c:pt idx="0">
                  <c:v>Prévert</c:v>
                </c:pt>
                <c:pt idx="1">
                  <c:v>P de Roz</c:v>
                </c:pt>
                <c:pt idx="2">
                  <c:v>Tillion</c:v>
                </c:pt>
                <c:pt idx="3">
                  <c:v>Triolet</c:v>
                </c:pt>
                <c:pt idx="4">
                  <c:v>Giacometti</c:v>
                </c:pt>
                <c:pt idx="5">
                  <c:v>Apollinaire</c:v>
                </c:pt>
                <c:pt idx="6">
                  <c:v>LRB</c:v>
                </c:pt>
                <c:pt idx="7">
                  <c:v>Berlioz</c:v>
                </c:pt>
                <c:pt idx="8">
                  <c:v>Césaire</c:v>
                </c:pt>
                <c:pt idx="9">
                  <c:v>Dormoy</c:v>
                </c:pt>
                <c:pt idx="10">
                  <c:v>Brassens</c:v>
                </c:pt>
                <c:pt idx="11">
                  <c:v>Pailleron</c:v>
                </c:pt>
                <c:pt idx="12">
                  <c:v>Clément</c:v>
                </c:pt>
                <c:pt idx="13">
                  <c:v>Doisneau</c:v>
                </c:pt>
                <c:pt idx="14">
                  <c:v>P.M-F</c:v>
                </c:pt>
              </c:strCache>
            </c:strRef>
          </c:cat>
          <c:val>
            <c:numRef>
              <c:f>'[1]R19 Effectifs F, G, ESH'!$B$172:$P$172</c:f>
              <c:numCache>
                <c:formatCode>General</c:formatCode>
                <c:ptCount val="15"/>
                <c:pt idx="0">
                  <c:v>10</c:v>
                </c:pt>
                <c:pt idx="1">
                  <c:v>13</c:v>
                </c:pt>
                <c:pt idx="2">
                  <c:v>15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14</c:v>
                </c:pt>
                <c:pt idx="7">
                  <c:v>13</c:v>
                </c:pt>
                <c:pt idx="8">
                  <c:v>11</c:v>
                </c:pt>
                <c:pt idx="9">
                  <c:v>11</c:v>
                </c:pt>
                <c:pt idx="10">
                  <c:v>13</c:v>
                </c:pt>
                <c:pt idx="11">
                  <c:v>16</c:v>
                </c:pt>
                <c:pt idx="12">
                  <c:v>12</c:v>
                </c:pt>
                <c:pt idx="13">
                  <c:v>16</c:v>
                </c:pt>
                <c:pt idx="14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8F-44B9-A759-31024DDBE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9398736"/>
        <c:axId val="259399296"/>
      </c:barChart>
      <c:catAx>
        <c:axId val="25939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9399296"/>
        <c:crosses val="autoZero"/>
        <c:auto val="1"/>
        <c:lblAlgn val="ctr"/>
        <c:lblOffset val="100"/>
        <c:noMultiLvlLbl val="0"/>
      </c:catAx>
      <c:valAx>
        <c:axId val="259399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9398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Effectifs R19 par zones géographiques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F60-44B5-BDA5-7BC55A3FD3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F60-44B5-BDA5-7BC55A3FD36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F60-44B5-BDA5-7BC55A3FD36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F60-44B5-BDA5-7BC55A3FD36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F60-44B5-BDA5-7BC55A3FD36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F60-44B5-BDA5-7BC55A3FD36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CF60-44B5-BDA5-7BC55A3FD36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CF60-44B5-BDA5-7BC55A3FD36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CF60-44B5-BDA5-7BC55A3FD36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CF60-44B5-BDA5-7BC55A3FD36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CF60-44B5-BDA5-7BC55A3FD36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CF60-44B5-BDA5-7BC55A3FD36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CF60-44B5-BDA5-7BC55A3FD362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CF60-44B5-BDA5-7BC55A3FD362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CF60-44B5-BDA5-7BC55A3FD36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'[1]R19 Effectifs F, G, ESH'!$B$188:$P$188</c:f>
              <c:strCache>
                <c:ptCount val="15"/>
                <c:pt idx="0">
                  <c:v>VI</c:v>
                </c:pt>
                <c:pt idx="1">
                  <c:v>XI</c:v>
                </c:pt>
                <c:pt idx="2">
                  <c:v>XII</c:v>
                </c:pt>
                <c:pt idx="3">
                  <c:v>XIII</c:v>
                </c:pt>
                <c:pt idx="4">
                  <c:v>XIV</c:v>
                </c:pt>
                <c:pt idx="5">
                  <c:v>XV</c:v>
                </c:pt>
                <c:pt idx="6">
                  <c:v>XVII</c:v>
                </c:pt>
                <c:pt idx="7">
                  <c:v>XVIII</c:v>
                </c:pt>
                <c:pt idx="10">
                  <c:v>XIX</c:v>
                </c:pt>
                <c:pt idx="12">
                  <c:v>XX</c:v>
                </c:pt>
              </c:strCache>
            </c:strRef>
          </c:cat>
          <c:val>
            <c:numRef>
              <c:f>'[1]R19 Effectifs F, G, ESH'!$B$189:$P$189</c:f>
              <c:numCache>
                <c:formatCode>General</c:formatCode>
                <c:ptCount val="15"/>
                <c:pt idx="0">
                  <c:v>29</c:v>
                </c:pt>
                <c:pt idx="1">
                  <c:v>56</c:v>
                </c:pt>
                <c:pt idx="2">
                  <c:v>57</c:v>
                </c:pt>
                <c:pt idx="3">
                  <c:v>56</c:v>
                </c:pt>
                <c:pt idx="4">
                  <c:v>61</c:v>
                </c:pt>
                <c:pt idx="5">
                  <c:v>58</c:v>
                </c:pt>
                <c:pt idx="6">
                  <c:v>60</c:v>
                </c:pt>
                <c:pt idx="7">
                  <c:v>171</c:v>
                </c:pt>
                <c:pt idx="10">
                  <c:v>118</c:v>
                </c:pt>
                <c:pt idx="12">
                  <c:v>155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CF60-44B5-BDA5-7BC55A3FD36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8"/>
        <c:delete val="1"/>
      </c:legendEntry>
      <c:legendEntry>
        <c:idx val="9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4"/>
        <c:delete val="1"/>
      </c:legendEntry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Evolution R19/R18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'[1]R19 Effectifs F, G, ESH'!$B$216</c:f>
              <c:strCache>
                <c:ptCount val="1"/>
                <c:pt idx="0">
                  <c:v>R19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'[1]R19 Effectifs F, G, ESH'!$A$217:$A$220</c:f>
              <c:strCache>
                <c:ptCount val="4"/>
                <c:pt idx="0">
                  <c:v>6ème</c:v>
                </c:pt>
                <c:pt idx="1">
                  <c:v>5ème</c:v>
                </c:pt>
                <c:pt idx="2">
                  <c:v>4ème</c:v>
                </c:pt>
                <c:pt idx="3">
                  <c:v>3ème</c:v>
                </c:pt>
              </c:strCache>
            </c:strRef>
          </c:cat>
          <c:val>
            <c:numRef>
              <c:f>'[1]R19 Effectifs F, G, ESH'!$B$217:$B$220</c:f>
              <c:numCache>
                <c:formatCode>General</c:formatCode>
                <c:ptCount val="4"/>
                <c:pt idx="0">
                  <c:v>201</c:v>
                </c:pt>
                <c:pt idx="1">
                  <c:v>205</c:v>
                </c:pt>
                <c:pt idx="2">
                  <c:v>213</c:v>
                </c:pt>
                <c:pt idx="3">
                  <c:v>200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F4E-4D71-A7EE-FC2BDFF5D6D4}"/>
            </c:ext>
          </c:extLst>
        </c:ser>
        <c:ser>
          <c:idx val="1"/>
          <c:order val="1"/>
          <c:tx>
            <c:strRef>
              <c:f>'[1]R19 Effectifs F, G, ESH'!$C$216</c:f>
              <c:strCache>
                <c:ptCount val="1"/>
                <c:pt idx="0">
                  <c:v>R18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'[1]R19 Effectifs F, G, ESH'!$A$217:$A$220</c:f>
              <c:strCache>
                <c:ptCount val="4"/>
                <c:pt idx="0">
                  <c:v>6ème</c:v>
                </c:pt>
                <c:pt idx="1">
                  <c:v>5ème</c:v>
                </c:pt>
                <c:pt idx="2">
                  <c:v>4ème</c:v>
                </c:pt>
                <c:pt idx="3">
                  <c:v>3ème</c:v>
                </c:pt>
              </c:strCache>
            </c:strRef>
          </c:cat>
          <c:val>
            <c:numRef>
              <c:f>'[1]R19 Effectifs F, G, ESH'!$C$217:$C$220</c:f>
              <c:numCache>
                <c:formatCode>General</c:formatCode>
                <c:ptCount val="4"/>
                <c:pt idx="0">
                  <c:v>175</c:v>
                </c:pt>
                <c:pt idx="1">
                  <c:v>184</c:v>
                </c:pt>
                <c:pt idx="2">
                  <c:v>204</c:v>
                </c:pt>
                <c:pt idx="3">
                  <c:v>198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F4E-4D71-A7EE-FC2BDFF5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4124320"/>
        <c:axId val="254124880"/>
      </c:barChart>
      <c:catAx>
        <c:axId val="254124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4124880"/>
        <c:crosses val="autoZero"/>
        <c:auto val="1"/>
        <c:lblAlgn val="ctr"/>
        <c:lblOffset val="100"/>
        <c:noMultiLvlLbl val="0"/>
      </c:catAx>
      <c:valAx>
        <c:axId val="25412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4124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% ESH par niveaux R19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70F-4858-8485-C7C43FB75EB3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70F-4858-8485-C7C43FB75EB3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70F-4858-8485-C7C43FB75EB3}"/>
              </c:ext>
            </c:extLst>
          </c:dPt>
          <c:cat>
            <c:strRef>
              <c:f>'[1]R19 Effectifs F, G, ESH'!$R$22:$R$25</c:f>
              <c:strCache>
                <c:ptCount val="4"/>
                <c:pt idx="0">
                  <c:v>6ème ESH</c:v>
                </c:pt>
                <c:pt idx="1">
                  <c:v>5ème ESH</c:v>
                </c:pt>
                <c:pt idx="2">
                  <c:v>4ème ESH</c:v>
                </c:pt>
                <c:pt idx="3">
                  <c:v>3ème ESH</c:v>
                </c:pt>
              </c:strCache>
            </c:strRef>
          </c:cat>
          <c:val>
            <c:numRef>
              <c:f>'[1]R19 Effectifs F, G, ESH'!$S$22:$S$25</c:f>
              <c:numCache>
                <c:formatCode>General</c:formatCode>
                <c:ptCount val="4"/>
                <c:pt idx="0">
                  <c:v>0.36318407960199006</c:v>
                </c:pt>
                <c:pt idx="1">
                  <c:v>0.25365853658536586</c:v>
                </c:pt>
                <c:pt idx="2">
                  <c:v>0.23943661971830985</c:v>
                </c:pt>
                <c:pt idx="3">
                  <c:v>0.255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70F-4858-8485-C7C43FB75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4474480"/>
        <c:axId val="254475040"/>
      </c:barChart>
      <c:catAx>
        <c:axId val="254474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4475040"/>
        <c:crosses val="autoZero"/>
        <c:auto val="1"/>
        <c:lblAlgn val="ctr"/>
        <c:lblOffset val="100"/>
        <c:noMultiLvlLbl val="0"/>
      </c:catAx>
      <c:valAx>
        <c:axId val="25447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4474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Origine des orientations en SEGPA R19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6BC-4A23-9016-D1E39D057A91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6BC-4A23-9016-D1E39D057A9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'[1]R19 Effectifs F, G, ESH'!$AE$23:$AE$24</c:f>
              <c:strCache>
                <c:ptCount val="2"/>
                <c:pt idx="0">
                  <c:v>CDOEA</c:v>
                </c:pt>
                <c:pt idx="1">
                  <c:v>CDAPH</c:v>
                </c:pt>
              </c:strCache>
            </c:strRef>
          </c:cat>
          <c:val>
            <c:numRef>
              <c:f>'[1]R19 Effectifs F, G, ESH'!$AF$23:$AF$24</c:f>
              <c:numCache>
                <c:formatCode>General</c:formatCode>
                <c:ptCount val="2"/>
                <c:pt idx="0">
                  <c:v>592</c:v>
                </c:pt>
                <c:pt idx="1">
                  <c:v>227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6BC-4A23-9016-D1E39D057A9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% ESH par niveaux R19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4B08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9E5-4E6A-98C1-0BCD01F09E7B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99E5-4E6A-98C1-0BCD01F09E7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9E5-4E6A-98C1-0BCD01F09E7B}"/>
              </c:ext>
            </c:extLst>
          </c:dPt>
          <c:cat>
            <c:strRef>
              <c:f>'R19 Effectifs F, G, ESH'!$W$36:$W$39</c:f>
              <c:strCache>
                <c:ptCount val="4"/>
                <c:pt idx="0">
                  <c:v>6ème ESH</c:v>
                </c:pt>
                <c:pt idx="1">
                  <c:v>5ème ESH</c:v>
                </c:pt>
                <c:pt idx="2">
                  <c:v>4ème ESH</c:v>
                </c:pt>
                <c:pt idx="3">
                  <c:v>3ème ESH</c:v>
                </c:pt>
              </c:strCache>
            </c:strRef>
          </c:cat>
          <c:val>
            <c:numRef>
              <c:f>'R19 Effectifs F, G, ESH'!$X$36:$X$39</c:f>
              <c:numCache>
                <c:formatCode>0%</c:formatCode>
                <c:ptCount val="4"/>
                <c:pt idx="0">
                  <c:v>0.36</c:v>
                </c:pt>
                <c:pt idx="1">
                  <c:v>0.25</c:v>
                </c:pt>
                <c:pt idx="2">
                  <c:v>0.24</c:v>
                </c:pt>
                <c:pt idx="3">
                  <c:v>0.26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9E5-4E6A-98C1-0BCD01F09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4478960"/>
        <c:axId val="254479520"/>
      </c:barChart>
      <c:catAx>
        <c:axId val="254478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4479520"/>
        <c:crosses val="autoZero"/>
        <c:auto val="1"/>
        <c:lblAlgn val="ctr"/>
        <c:lblOffset val="100"/>
        <c:noMultiLvlLbl val="0"/>
      </c:catAx>
      <c:valAx>
        <c:axId val="254479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4478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3" Type="http://schemas.openxmlformats.org/officeDocument/2006/relationships/chart" Target="../charts/chart18.xml"/><Relationship Id="rId7" Type="http://schemas.openxmlformats.org/officeDocument/2006/relationships/chart" Target="../charts/chart22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6" Type="http://schemas.openxmlformats.org/officeDocument/2006/relationships/chart" Target="../charts/chart21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561062</xdr:colOff>
      <xdr:row>83</xdr:row>
      <xdr:rowOff>44101</xdr:rowOff>
    </xdr:from>
    <xdr:to>
      <xdr:col>26</xdr:col>
      <xdr:colOff>130479</xdr:colOff>
      <xdr:row>103</xdr:row>
      <xdr:rowOff>13048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587158</xdr:colOff>
      <xdr:row>105</xdr:row>
      <xdr:rowOff>130479</xdr:rowOff>
    </xdr:from>
    <xdr:to>
      <xdr:col>26</xdr:col>
      <xdr:colOff>169624</xdr:colOff>
      <xdr:row>127</xdr:row>
      <xdr:rowOff>26096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626301</xdr:colOff>
      <xdr:row>131</xdr:row>
      <xdr:rowOff>161533</xdr:rowOff>
    </xdr:from>
    <xdr:to>
      <xdr:col>26</xdr:col>
      <xdr:colOff>156576</xdr:colOff>
      <xdr:row>153</xdr:row>
      <xdr:rowOff>104383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730685</xdr:colOff>
      <xdr:row>158</xdr:row>
      <xdr:rowOff>26096</xdr:rowOff>
    </xdr:from>
    <xdr:to>
      <xdr:col>26</xdr:col>
      <xdr:colOff>274007</xdr:colOff>
      <xdr:row>181</xdr:row>
      <xdr:rowOff>65239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234863</xdr:colOff>
      <xdr:row>185</xdr:row>
      <xdr:rowOff>187630</xdr:rowOff>
    </xdr:from>
    <xdr:to>
      <xdr:col>27</xdr:col>
      <xdr:colOff>296188</xdr:colOff>
      <xdr:row>208</xdr:row>
      <xdr:rowOff>104385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447544</xdr:colOff>
      <xdr:row>209</xdr:row>
      <xdr:rowOff>57147</xdr:rowOff>
    </xdr:from>
    <xdr:to>
      <xdr:col>14</xdr:col>
      <xdr:colOff>745435</xdr:colOff>
      <xdr:row>242</xdr:row>
      <xdr:rowOff>193259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13938</xdr:colOff>
      <xdr:row>18</xdr:row>
      <xdr:rowOff>306890</xdr:rowOff>
    </xdr:from>
    <xdr:to>
      <xdr:col>27</xdr:col>
      <xdr:colOff>394940</xdr:colOff>
      <xdr:row>29</xdr:row>
      <xdr:rowOff>360091</xdr:rowOff>
    </xdr:to>
    <xdr:graphicFrame macro="">
      <xdr:nvGraphicFramePr>
        <xdr:cNvPr id="9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32</xdr:col>
      <xdr:colOff>432594</xdr:colOff>
      <xdr:row>21</xdr:row>
      <xdr:rowOff>12500</xdr:rowOff>
    </xdr:from>
    <xdr:to>
      <xdr:col>38</xdr:col>
      <xdr:colOff>654844</xdr:colOff>
      <xdr:row>38</xdr:row>
      <xdr:rowOff>96629</xdr:rowOff>
    </xdr:to>
    <xdr:graphicFrame macro="">
      <xdr:nvGraphicFramePr>
        <xdr:cNvPr id="10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</xdr:col>
      <xdr:colOff>432954</xdr:colOff>
      <xdr:row>32</xdr:row>
      <xdr:rowOff>65809</xdr:rowOff>
    </xdr:from>
    <xdr:to>
      <xdr:col>30</xdr:col>
      <xdr:colOff>432954</xdr:colOff>
      <xdr:row>46</xdr:row>
      <xdr:rowOff>3464</xdr:rowOff>
    </xdr:to>
    <xdr:graphicFrame macro="">
      <xdr:nvGraphicFramePr>
        <xdr:cNvPr id="11" name="Graphique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225136</xdr:colOff>
      <xdr:row>251</xdr:row>
      <xdr:rowOff>39831</xdr:rowOff>
    </xdr:from>
    <xdr:to>
      <xdr:col>19</xdr:col>
      <xdr:colOff>173182</xdr:colOff>
      <xdr:row>272</xdr:row>
      <xdr:rowOff>86591</xdr:rowOff>
    </xdr:to>
    <xdr:graphicFrame macro="">
      <xdr:nvGraphicFramePr>
        <xdr:cNvPr id="12" name="Graphique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294410</xdr:colOff>
      <xdr:row>278</xdr:row>
      <xdr:rowOff>22512</xdr:rowOff>
    </xdr:from>
    <xdr:to>
      <xdr:col>15</xdr:col>
      <xdr:colOff>588818</xdr:colOff>
      <xdr:row>298</xdr:row>
      <xdr:rowOff>138545</xdr:rowOff>
    </xdr:to>
    <xdr:graphicFrame macro="">
      <xdr:nvGraphicFramePr>
        <xdr:cNvPr id="13" name="Graphique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233794</xdr:colOff>
      <xdr:row>278</xdr:row>
      <xdr:rowOff>0</xdr:rowOff>
    </xdr:from>
    <xdr:to>
      <xdr:col>25</xdr:col>
      <xdr:colOff>173182</xdr:colOff>
      <xdr:row>298</xdr:row>
      <xdr:rowOff>133350</xdr:rowOff>
    </xdr:to>
    <xdr:graphicFrame macro="">
      <xdr:nvGraphicFramePr>
        <xdr:cNvPr id="14" name="Graphique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155863</xdr:colOff>
      <xdr:row>41</xdr:row>
      <xdr:rowOff>103910</xdr:rowOff>
    </xdr:from>
    <xdr:to>
      <xdr:col>21</xdr:col>
      <xdr:colOff>17318</xdr:colOff>
      <xdr:row>79</xdr:row>
      <xdr:rowOff>155864</xdr:rowOff>
    </xdr:to>
    <xdr:graphicFrame macro="">
      <xdr:nvGraphicFramePr>
        <xdr:cNvPr id="15" name="Graphique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</xdr:colOff>
      <xdr:row>16</xdr:row>
      <xdr:rowOff>33336</xdr:rowOff>
    </xdr:from>
    <xdr:to>
      <xdr:col>9</xdr:col>
      <xdr:colOff>200025</xdr:colOff>
      <xdr:row>33</xdr:row>
      <xdr:rowOff>38099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14529</xdr:colOff>
      <xdr:row>17</xdr:row>
      <xdr:rowOff>299309</xdr:rowOff>
    </xdr:from>
    <xdr:to>
      <xdr:col>30</xdr:col>
      <xdr:colOff>629618</xdr:colOff>
      <xdr:row>36</xdr:row>
      <xdr:rowOff>177584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92448</xdr:colOff>
      <xdr:row>28</xdr:row>
      <xdr:rowOff>81565</xdr:rowOff>
    </xdr:from>
    <xdr:to>
      <xdr:col>6</xdr:col>
      <xdr:colOff>105291</xdr:colOff>
      <xdr:row>42</xdr:row>
      <xdr:rowOff>125660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752195</xdr:colOff>
      <xdr:row>28</xdr:row>
      <xdr:rowOff>99638</xdr:rowOff>
    </xdr:from>
    <xdr:to>
      <xdr:col>19</xdr:col>
      <xdr:colOff>752194</xdr:colOff>
      <xdr:row>42</xdr:row>
      <xdr:rowOff>175839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639827</xdr:colOff>
      <xdr:row>46</xdr:row>
      <xdr:rowOff>155243</xdr:rowOff>
    </xdr:from>
    <xdr:to>
      <xdr:col>14</xdr:col>
      <xdr:colOff>185012</xdr:colOff>
      <xdr:row>79</xdr:row>
      <xdr:rowOff>152331</xdr:rowOff>
    </xdr:to>
    <xdr:graphicFrame macro="">
      <xdr:nvGraphicFramePr>
        <xdr:cNvPr id="15" name="Graphique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139269</xdr:colOff>
      <xdr:row>80</xdr:row>
      <xdr:rowOff>39686</xdr:rowOff>
    </xdr:from>
    <xdr:to>
      <xdr:col>9</xdr:col>
      <xdr:colOff>367110</xdr:colOff>
      <xdr:row>94</xdr:row>
      <xdr:rowOff>131219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316605</xdr:colOff>
      <xdr:row>93</xdr:row>
      <xdr:rowOff>110811</xdr:rowOff>
    </xdr:from>
    <xdr:to>
      <xdr:col>24</xdr:col>
      <xdr:colOff>300507</xdr:colOff>
      <xdr:row>108</xdr:row>
      <xdr:rowOff>36757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3750</xdr:colOff>
      <xdr:row>118</xdr:row>
      <xdr:rowOff>184768</xdr:rowOff>
    </xdr:from>
    <xdr:to>
      <xdr:col>24</xdr:col>
      <xdr:colOff>744904</xdr:colOff>
      <xdr:row>142</xdr:row>
      <xdr:rowOff>12212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571500</xdr:colOff>
      <xdr:row>139</xdr:row>
      <xdr:rowOff>90688</xdr:rowOff>
    </xdr:from>
    <xdr:to>
      <xdr:col>8</xdr:col>
      <xdr:colOff>555401</xdr:colOff>
      <xdr:row>154</xdr:row>
      <xdr:rowOff>16635</xdr:rowOff>
    </xdr:to>
    <xdr:graphicFrame macro="">
      <xdr:nvGraphicFramePr>
        <xdr:cNvPr id="9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9922</xdr:colOff>
      <xdr:row>72</xdr:row>
      <xdr:rowOff>99219</xdr:rowOff>
    </xdr:from>
    <xdr:to>
      <xdr:col>10</xdr:col>
      <xdr:colOff>515938</xdr:colOff>
      <xdr:row>73</xdr:row>
      <xdr:rowOff>158749</xdr:rowOff>
    </xdr:to>
    <xdr:sp macro="" textlink="">
      <xdr:nvSpPr>
        <xdr:cNvPr id="10" name="ZoneTexte 1"/>
        <xdr:cNvSpPr txBox="1"/>
      </xdr:nvSpPr>
      <xdr:spPr>
        <a:xfrm>
          <a:off x="7788672" y="14862969"/>
          <a:ext cx="506016" cy="24804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fr-FR" sz="1000" b="1"/>
            <a:t>4</a:t>
          </a:r>
          <a:r>
            <a:rPr lang="fr-FR" sz="1000" b="1" baseline="0"/>
            <a:t> ESH</a:t>
          </a:r>
          <a:endParaRPr lang="fr-FR" sz="1000" b="1"/>
        </a:p>
      </xdr:txBody>
    </xdr:sp>
    <xdr:clientData/>
  </xdr:twoCellAnchor>
  <xdr:twoCellAnchor>
    <xdr:from>
      <xdr:col>4</xdr:col>
      <xdr:colOff>9921</xdr:colOff>
      <xdr:row>95</xdr:row>
      <xdr:rowOff>67072</xdr:rowOff>
    </xdr:from>
    <xdr:to>
      <xdr:col>9</xdr:col>
      <xdr:colOff>761999</xdr:colOff>
      <xdr:row>109</xdr:row>
      <xdr:rowOff>171053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0.23289</cdr:x>
      <cdr:y>0.73775</cdr:y>
    </cdr:from>
    <cdr:to>
      <cdr:x>0.29096</cdr:x>
      <cdr:y>0.77764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029158" y="4587413"/>
          <a:ext cx="506016" cy="2480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000" b="1"/>
            <a:t>6ème</a:t>
          </a:r>
        </a:p>
      </cdr:txBody>
    </cdr:sp>
  </cdr:relSizeAnchor>
  <cdr:relSizeAnchor xmlns:cdr="http://schemas.openxmlformats.org/drawingml/2006/chartDrawing">
    <cdr:from>
      <cdr:x>0.30077</cdr:x>
      <cdr:y>0.75174</cdr:y>
    </cdr:from>
    <cdr:to>
      <cdr:x>0.35884</cdr:x>
      <cdr:y>0.79163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2620566" y="4674394"/>
          <a:ext cx="506016" cy="2480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 b="1"/>
            <a:t>5ème</a:t>
          </a:r>
        </a:p>
      </cdr:txBody>
    </cdr:sp>
  </cdr:relSizeAnchor>
  <cdr:relSizeAnchor xmlns:cdr="http://schemas.openxmlformats.org/drawingml/2006/chartDrawing">
    <cdr:from>
      <cdr:x>0.36112</cdr:x>
      <cdr:y>0.7645</cdr:y>
    </cdr:from>
    <cdr:to>
      <cdr:x>0.41919</cdr:x>
      <cdr:y>0.8044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3146425" y="4753769"/>
          <a:ext cx="506016" cy="2480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 b="1"/>
            <a:t>4ème</a:t>
          </a:r>
        </a:p>
      </cdr:txBody>
    </cdr:sp>
  </cdr:relSizeAnchor>
  <cdr:relSizeAnchor xmlns:cdr="http://schemas.openxmlformats.org/drawingml/2006/chartDrawing">
    <cdr:from>
      <cdr:x>0.42944</cdr:x>
      <cdr:y>0.78365</cdr:y>
    </cdr:from>
    <cdr:to>
      <cdr:x>0.48752</cdr:x>
      <cdr:y>0.82354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3741738" y="4872832"/>
          <a:ext cx="506016" cy="2480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 b="1"/>
            <a:t>3ème</a:t>
          </a:r>
        </a:p>
      </cdr:txBody>
    </cdr:sp>
  </cdr:relSizeAnchor>
  <cdr:relSizeAnchor xmlns:cdr="http://schemas.openxmlformats.org/drawingml/2006/chartDrawing">
    <cdr:from>
      <cdr:x>0.49435</cdr:x>
      <cdr:y>0.75334</cdr:y>
    </cdr:from>
    <cdr:to>
      <cdr:x>0.55243</cdr:x>
      <cdr:y>0.79323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4307285" y="4684316"/>
          <a:ext cx="506016" cy="2480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 b="1"/>
            <a:t>6</a:t>
          </a:r>
          <a:r>
            <a:rPr lang="fr-FR" sz="1000" b="1" baseline="0"/>
            <a:t> ESH</a:t>
          </a:r>
          <a:endParaRPr lang="fr-FR" sz="1000" b="1"/>
        </a:p>
      </cdr:txBody>
    </cdr:sp>
  </cdr:relSizeAnchor>
  <cdr:relSizeAnchor xmlns:cdr="http://schemas.openxmlformats.org/drawingml/2006/chartDrawing">
    <cdr:from>
      <cdr:x>0.5604</cdr:x>
      <cdr:y>0.7661</cdr:y>
    </cdr:from>
    <cdr:to>
      <cdr:x>0.61847</cdr:x>
      <cdr:y>0.80599</cdr:y>
    </cdr:to>
    <cdr:sp macro="" textlink="">
      <cdr:nvSpPr>
        <cdr:cNvPr id="7" name="ZoneTexte 1"/>
        <cdr:cNvSpPr txBox="1"/>
      </cdr:nvSpPr>
      <cdr:spPr>
        <a:xfrm xmlns:a="http://schemas.openxmlformats.org/drawingml/2006/main">
          <a:off x="4882754" y="4763691"/>
          <a:ext cx="506016" cy="2480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 b="1"/>
            <a:t>5</a:t>
          </a:r>
          <a:r>
            <a:rPr lang="fr-FR" sz="1000" b="1" baseline="0"/>
            <a:t> ESH</a:t>
          </a:r>
          <a:endParaRPr lang="fr-FR" sz="1000" b="1"/>
        </a:p>
      </cdr:txBody>
    </cdr:sp>
  </cdr:relSizeAnchor>
  <cdr:relSizeAnchor xmlns:cdr="http://schemas.openxmlformats.org/drawingml/2006/chartDrawing">
    <cdr:from>
      <cdr:x>0.70388</cdr:x>
      <cdr:y>0.79482</cdr:y>
    </cdr:from>
    <cdr:to>
      <cdr:x>0.76196</cdr:x>
      <cdr:y>0.83471</cdr:y>
    </cdr:to>
    <cdr:sp macro="" textlink="">
      <cdr:nvSpPr>
        <cdr:cNvPr id="8" name="ZoneTexte 1"/>
        <cdr:cNvSpPr txBox="1"/>
      </cdr:nvSpPr>
      <cdr:spPr>
        <a:xfrm xmlns:a="http://schemas.openxmlformats.org/drawingml/2006/main">
          <a:off x="6132909" y="4942285"/>
          <a:ext cx="506016" cy="2480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 b="1"/>
            <a:t>3</a:t>
          </a:r>
          <a:r>
            <a:rPr lang="fr-FR" sz="1000" b="1" baseline="0"/>
            <a:t> ESH</a:t>
          </a:r>
          <a:endParaRPr lang="fr-FR" sz="1000" b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</xdr:colOff>
      <xdr:row>8</xdr:row>
      <xdr:rowOff>85724</xdr:rowOff>
    </xdr:from>
    <xdr:to>
      <xdr:col>8</xdr:col>
      <xdr:colOff>104774</xdr:colOff>
      <xdr:row>27</xdr:row>
      <xdr:rowOff>57149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247650</xdr:colOff>
      <xdr:row>22</xdr:row>
      <xdr:rowOff>142875</xdr:rowOff>
    </xdr:from>
    <xdr:to>
      <xdr:col>17</xdr:col>
      <xdr:colOff>247650</xdr:colOff>
      <xdr:row>36</xdr:row>
      <xdr:rowOff>104775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333375</xdr:colOff>
      <xdr:row>15</xdr:row>
      <xdr:rowOff>47625</xdr:rowOff>
    </xdr:from>
    <xdr:to>
      <xdr:col>12</xdr:col>
      <xdr:colOff>295275</xdr:colOff>
      <xdr:row>34</xdr:row>
      <xdr:rowOff>95250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90704%20@JMLB%20Effectifs%20SEGPA%20R19%20Filles%20Gar&#231;ons%20ES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19 Effectifs F, G, ESH"/>
      <sheetName val="Filles Garçons R19"/>
      <sheetName val="R18 Effectifs F,G, ESH"/>
    </sheetNames>
    <sheetDataSet>
      <sheetData sheetId="0">
        <row r="22">
          <cell r="R22" t="str">
            <v>6ème ESH</v>
          </cell>
          <cell r="S22">
            <v>0.36318407960199006</v>
          </cell>
        </row>
        <row r="23">
          <cell r="R23" t="str">
            <v>5ème ESH</v>
          </cell>
          <cell r="S23">
            <v>0.25365853658536586</v>
          </cell>
          <cell r="AE23" t="str">
            <v>CDOEA</v>
          </cell>
          <cell r="AF23">
            <v>592</v>
          </cell>
        </row>
        <row r="24">
          <cell r="R24" t="str">
            <v>4ème ESH</v>
          </cell>
          <cell r="S24">
            <v>0.23943661971830985</v>
          </cell>
          <cell r="AE24" t="str">
            <v>CDAPH</v>
          </cell>
          <cell r="AF24">
            <v>227</v>
          </cell>
        </row>
        <row r="25">
          <cell r="R25" t="str">
            <v>3ème ESH</v>
          </cell>
          <cell r="S25">
            <v>0.255</v>
          </cell>
        </row>
        <row r="94">
          <cell r="B94" t="str">
            <v>Prévert</v>
          </cell>
          <cell r="C94" t="str">
            <v>P de Roz</v>
          </cell>
          <cell r="D94" t="str">
            <v>Tillion</v>
          </cell>
          <cell r="E94" t="str">
            <v>Triolet</v>
          </cell>
          <cell r="F94" t="str">
            <v>Giacometti</v>
          </cell>
          <cell r="G94" t="str">
            <v>Apollinaire</v>
          </cell>
          <cell r="H94" t="str">
            <v>LRB</v>
          </cell>
          <cell r="I94" t="str">
            <v>Berlioz</v>
          </cell>
          <cell r="J94" t="str">
            <v>Césaire</v>
          </cell>
          <cell r="K94" t="str">
            <v>Dormoy</v>
          </cell>
          <cell r="L94" t="str">
            <v>Brassens</v>
          </cell>
          <cell r="M94" t="str">
            <v>Pailleron</v>
          </cell>
          <cell r="N94" t="str">
            <v>Clément</v>
          </cell>
          <cell r="O94" t="str">
            <v>Doisneau</v>
          </cell>
          <cell r="P94" t="str">
            <v>P.M-F</v>
          </cell>
        </row>
        <row r="95">
          <cell r="A95" t="str">
            <v>6ème</v>
          </cell>
          <cell r="B95">
            <v>0</v>
          </cell>
          <cell r="C95">
            <v>14</v>
          </cell>
          <cell r="D95">
            <v>15</v>
          </cell>
          <cell r="E95">
            <v>16</v>
          </cell>
          <cell r="F95">
            <v>15</v>
          </cell>
          <cell r="G95">
            <v>12</v>
          </cell>
          <cell r="H95">
            <v>16</v>
          </cell>
          <cell r="I95">
            <v>16</v>
          </cell>
          <cell r="J95">
            <v>15</v>
          </cell>
          <cell r="K95">
            <v>15</v>
          </cell>
          <cell r="L95">
            <v>15</v>
          </cell>
          <cell r="M95">
            <v>16</v>
          </cell>
          <cell r="N95">
            <v>11</v>
          </cell>
          <cell r="O95">
            <v>10</v>
          </cell>
          <cell r="P95">
            <v>14</v>
          </cell>
        </row>
        <row r="118">
          <cell r="B118" t="str">
            <v>Prévert</v>
          </cell>
          <cell r="C118" t="str">
            <v>P de Roz</v>
          </cell>
          <cell r="D118" t="str">
            <v>Tillion</v>
          </cell>
          <cell r="E118" t="str">
            <v>Triolet</v>
          </cell>
          <cell r="F118" t="str">
            <v>Giacometti</v>
          </cell>
          <cell r="G118" t="str">
            <v>Apollinaire</v>
          </cell>
          <cell r="H118" t="str">
            <v>LRB</v>
          </cell>
          <cell r="I118" t="str">
            <v>Berlioz</v>
          </cell>
          <cell r="J118" t="str">
            <v>Césaire</v>
          </cell>
          <cell r="K118" t="str">
            <v>Dormoy</v>
          </cell>
          <cell r="L118" t="str">
            <v>Brassens</v>
          </cell>
          <cell r="M118" t="str">
            <v>Pailleron</v>
          </cell>
          <cell r="N118" t="str">
            <v>Clément</v>
          </cell>
          <cell r="O118" t="str">
            <v>Doisneau</v>
          </cell>
          <cell r="P118" t="str">
            <v>P.M-F</v>
          </cell>
        </row>
        <row r="119">
          <cell r="A119" t="str">
            <v>5ème</v>
          </cell>
          <cell r="B119">
            <v>11</v>
          </cell>
          <cell r="C119">
            <v>15</v>
          </cell>
          <cell r="D119">
            <v>11</v>
          </cell>
          <cell r="E119">
            <v>12</v>
          </cell>
          <cell r="F119">
            <v>16</v>
          </cell>
          <cell r="G119">
            <v>15</v>
          </cell>
          <cell r="H119">
            <v>14</v>
          </cell>
          <cell r="I119">
            <v>16</v>
          </cell>
          <cell r="J119">
            <v>15</v>
          </cell>
          <cell r="K119">
            <v>13</v>
          </cell>
          <cell r="L119">
            <v>14</v>
          </cell>
          <cell r="M119">
            <v>15</v>
          </cell>
          <cell r="N119">
            <v>13</v>
          </cell>
          <cell r="O119">
            <v>13</v>
          </cell>
          <cell r="P119">
            <v>12</v>
          </cell>
        </row>
        <row r="144">
          <cell r="B144" t="str">
            <v>Prévert</v>
          </cell>
          <cell r="C144" t="str">
            <v>P de Roz</v>
          </cell>
          <cell r="D144" t="str">
            <v>Tillion</v>
          </cell>
          <cell r="E144" t="str">
            <v>Triolet</v>
          </cell>
          <cell r="F144" t="str">
            <v>Giacometti</v>
          </cell>
          <cell r="G144" t="str">
            <v>Apollinaire</v>
          </cell>
          <cell r="H144" t="str">
            <v>LRB</v>
          </cell>
          <cell r="I144" t="str">
            <v>Berlioz</v>
          </cell>
          <cell r="J144" t="str">
            <v>Césaire</v>
          </cell>
          <cell r="K144" t="str">
            <v>Dormoy</v>
          </cell>
          <cell r="L144" t="str">
            <v>Brassens</v>
          </cell>
          <cell r="M144" t="str">
            <v>Pailleron</v>
          </cell>
          <cell r="N144" t="str">
            <v>Clément</v>
          </cell>
          <cell r="O144" t="str">
            <v>Doisneau</v>
          </cell>
          <cell r="P144" t="str">
            <v>P.M-F</v>
          </cell>
        </row>
        <row r="145">
          <cell r="A145" t="str">
            <v>4ème</v>
          </cell>
          <cell r="B145">
            <v>8</v>
          </cell>
          <cell r="C145">
            <v>14</v>
          </cell>
          <cell r="D145">
            <v>16</v>
          </cell>
          <cell r="E145">
            <v>15</v>
          </cell>
          <cell r="F145">
            <v>16</v>
          </cell>
          <cell r="G145">
            <v>16</v>
          </cell>
          <cell r="H145">
            <v>16</v>
          </cell>
          <cell r="I145">
            <v>14</v>
          </cell>
          <cell r="J145">
            <v>16</v>
          </cell>
          <cell r="K145">
            <v>16</v>
          </cell>
          <cell r="L145">
            <v>14</v>
          </cell>
          <cell r="M145">
            <v>15</v>
          </cell>
          <cell r="N145">
            <v>13</v>
          </cell>
          <cell r="O145">
            <v>11</v>
          </cell>
          <cell r="P145">
            <v>14</v>
          </cell>
        </row>
        <row r="171">
          <cell r="B171" t="str">
            <v>Prévert</v>
          </cell>
          <cell r="C171" t="str">
            <v>P de Roz</v>
          </cell>
          <cell r="D171" t="str">
            <v>Tillion</v>
          </cell>
          <cell r="E171" t="str">
            <v>Triolet</v>
          </cell>
          <cell r="F171" t="str">
            <v>Giacometti</v>
          </cell>
          <cell r="G171" t="str">
            <v>Apollinaire</v>
          </cell>
          <cell r="H171" t="str">
            <v>LRB</v>
          </cell>
          <cell r="I171" t="str">
            <v>Berlioz</v>
          </cell>
          <cell r="J171" t="str">
            <v>Césaire</v>
          </cell>
          <cell r="K171" t="str">
            <v>Dormoy</v>
          </cell>
          <cell r="L171" t="str">
            <v>Brassens</v>
          </cell>
          <cell r="M171" t="str">
            <v>Pailleron</v>
          </cell>
          <cell r="N171" t="str">
            <v>Clément</v>
          </cell>
          <cell r="O171" t="str">
            <v>Doisneau</v>
          </cell>
          <cell r="P171" t="str">
            <v>P.M-F</v>
          </cell>
        </row>
        <row r="172">
          <cell r="A172" t="str">
            <v>3ème</v>
          </cell>
          <cell r="B172">
            <v>10</v>
          </cell>
          <cell r="C172">
            <v>13</v>
          </cell>
          <cell r="D172">
            <v>15</v>
          </cell>
          <cell r="E172">
            <v>13</v>
          </cell>
          <cell r="F172">
            <v>14</v>
          </cell>
          <cell r="G172">
            <v>15</v>
          </cell>
          <cell r="H172">
            <v>14</v>
          </cell>
          <cell r="I172">
            <v>13</v>
          </cell>
          <cell r="J172">
            <v>11</v>
          </cell>
          <cell r="K172">
            <v>11</v>
          </cell>
          <cell r="L172">
            <v>13</v>
          </cell>
          <cell r="M172">
            <v>16</v>
          </cell>
          <cell r="N172">
            <v>12</v>
          </cell>
          <cell r="O172">
            <v>16</v>
          </cell>
          <cell r="P172">
            <v>13</v>
          </cell>
        </row>
        <row r="188">
          <cell r="B188" t="str">
            <v>VI</v>
          </cell>
          <cell r="C188" t="str">
            <v>XI</v>
          </cell>
          <cell r="D188" t="str">
            <v>XII</v>
          </cell>
          <cell r="E188" t="str">
            <v>XIII</v>
          </cell>
          <cell r="F188" t="str">
            <v>XIV</v>
          </cell>
          <cell r="G188" t="str">
            <v>XV</v>
          </cell>
          <cell r="H188" t="str">
            <v>XVII</v>
          </cell>
          <cell r="I188" t="str">
            <v>XVIII</v>
          </cell>
          <cell r="J188"/>
          <cell r="K188"/>
          <cell r="L188" t="str">
            <v>XIX</v>
          </cell>
          <cell r="M188"/>
          <cell r="N188" t="str">
            <v>XX</v>
          </cell>
          <cell r="O188"/>
          <cell r="P188"/>
        </row>
        <row r="189">
          <cell r="B189">
            <v>29</v>
          </cell>
          <cell r="C189">
            <v>56</v>
          </cell>
          <cell r="D189">
            <v>57</v>
          </cell>
          <cell r="E189">
            <v>56</v>
          </cell>
          <cell r="F189">
            <v>61</v>
          </cell>
          <cell r="G189">
            <v>58</v>
          </cell>
          <cell r="H189">
            <v>60</v>
          </cell>
          <cell r="I189">
            <v>171</v>
          </cell>
          <cell r="J189"/>
          <cell r="K189"/>
          <cell r="L189">
            <v>118</v>
          </cell>
          <cell r="M189"/>
          <cell r="N189">
            <v>155</v>
          </cell>
          <cell r="O189"/>
          <cell r="P189"/>
        </row>
        <row r="216">
          <cell r="B216" t="str">
            <v>R19</v>
          </cell>
          <cell r="C216" t="str">
            <v>R18</v>
          </cell>
        </row>
        <row r="217">
          <cell r="A217" t="str">
            <v>6ème</v>
          </cell>
          <cell r="B217">
            <v>201</v>
          </cell>
          <cell r="C217">
            <v>175</v>
          </cell>
        </row>
        <row r="218">
          <cell r="A218" t="str">
            <v>5ème</v>
          </cell>
          <cell r="B218">
            <v>205</v>
          </cell>
          <cell r="C218">
            <v>184</v>
          </cell>
        </row>
        <row r="219">
          <cell r="A219" t="str">
            <v>4ème</v>
          </cell>
          <cell r="B219">
            <v>213</v>
          </cell>
          <cell r="C219">
            <v>204</v>
          </cell>
        </row>
        <row r="220">
          <cell r="A220" t="str">
            <v>3ème</v>
          </cell>
          <cell r="B220">
            <v>200</v>
          </cell>
          <cell r="C220">
            <v>198</v>
          </cell>
        </row>
      </sheetData>
      <sheetData sheetId="1">
        <row r="16">
          <cell r="A16" t="str">
            <v>Filles</v>
          </cell>
          <cell r="B16">
            <v>301</v>
          </cell>
        </row>
        <row r="17">
          <cell r="A17" t="str">
            <v>Garçons</v>
          </cell>
          <cell r="B17">
            <v>518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81"/>
  <sheetViews>
    <sheetView tabSelected="1" topLeftCell="A36" zoomScale="80" zoomScaleNormal="80" workbookViewId="0">
      <selection activeCell="I29" sqref="I29"/>
    </sheetView>
  </sheetViews>
  <sheetFormatPr baseColWidth="10" defaultRowHeight="15" x14ac:dyDescent="0.25"/>
  <sheetData>
    <row r="1" spans="1:52" ht="18.75" x14ac:dyDescent="0.3">
      <c r="A1" s="107" t="s">
        <v>104</v>
      </c>
      <c r="B1" s="108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AT1" s="23"/>
      <c r="AU1" s="23"/>
      <c r="AV1" s="23"/>
      <c r="AX1" s="23"/>
      <c r="AY1" s="23"/>
    </row>
    <row r="2" spans="1:52" ht="18.75" x14ac:dyDescent="0.3">
      <c r="A2" s="107"/>
      <c r="B2" s="108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AT2" s="23"/>
      <c r="AU2" s="23"/>
      <c r="AV2" s="23"/>
      <c r="AX2" s="23"/>
      <c r="AY2" s="23"/>
    </row>
    <row r="3" spans="1:52" ht="15.75" x14ac:dyDescent="0.25">
      <c r="A3" s="114"/>
      <c r="B3" s="167" t="s">
        <v>86</v>
      </c>
      <c r="C3" s="168"/>
      <c r="D3" s="169"/>
      <c r="E3" s="170" t="s">
        <v>85</v>
      </c>
      <c r="F3" s="170"/>
      <c r="G3" s="170"/>
      <c r="H3" s="167" t="s">
        <v>87</v>
      </c>
      <c r="I3" s="168"/>
      <c r="J3" s="169"/>
      <c r="K3" s="171" t="s">
        <v>88</v>
      </c>
      <c r="L3" s="172"/>
      <c r="M3" s="173"/>
      <c r="N3" s="165" t="s">
        <v>89</v>
      </c>
      <c r="O3" s="165"/>
      <c r="P3" s="165"/>
      <c r="Q3" s="166" t="s">
        <v>90</v>
      </c>
      <c r="R3" s="166"/>
      <c r="S3" s="166"/>
      <c r="T3" s="165" t="s">
        <v>91</v>
      </c>
      <c r="U3" s="165"/>
      <c r="V3" s="165"/>
      <c r="W3" s="170" t="s">
        <v>92</v>
      </c>
      <c r="X3" s="170"/>
      <c r="Y3" s="170"/>
      <c r="Z3" s="165" t="s">
        <v>93</v>
      </c>
      <c r="AA3" s="165"/>
      <c r="AB3" s="165"/>
      <c r="AC3" s="166" t="s">
        <v>94</v>
      </c>
      <c r="AD3" s="166"/>
      <c r="AE3" s="166"/>
      <c r="AF3" s="165" t="s">
        <v>95</v>
      </c>
      <c r="AG3" s="165"/>
      <c r="AH3" s="165"/>
      <c r="AI3" s="170" t="s">
        <v>96</v>
      </c>
      <c r="AJ3" s="170"/>
      <c r="AK3" s="170"/>
      <c r="AL3" s="165" t="s">
        <v>98</v>
      </c>
      <c r="AM3" s="165"/>
      <c r="AN3" s="165"/>
      <c r="AO3" s="166" t="s">
        <v>97</v>
      </c>
      <c r="AP3" s="166"/>
      <c r="AQ3" s="166"/>
      <c r="AR3" s="167" t="s">
        <v>99</v>
      </c>
      <c r="AS3" s="168"/>
      <c r="AT3" s="169"/>
      <c r="AU3" s="111" t="s">
        <v>18</v>
      </c>
      <c r="AV3" s="110" t="s">
        <v>120</v>
      </c>
      <c r="AW3" s="110" t="s">
        <v>119</v>
      </c>
      <c r="AX3" s="24" t="s">
        <v>121</v>
      </c>
      <c r="AY3" s="24" t="s">
        <v>122</v>
      </c>
      <c r="AZ3" s="24" t="s">
        <v>123</v>
      </c>
    </row>
    <row r="4" spans="1:52" x14ac:dyDescent="0.25">
      <c r="A4" s="18"/>
      <c r="B4" s="106" t="s">
        <v>26</v>
      </c>
      <c r="C4" s="119" t="s">
        <v>23</v>
      </c>
      <c r="D4" s="106" t="s">
        <v>27</v>
      </c>
      <c r="E4" s="156" t="s">
        <v>26</v>
      </c>
      <c r="F4" s="118" t="s">
        <v>23</v>
      </c>
      <c r="G4" s="156" t="s">
        <v>27</v>
      </c>
      <c r="H4" s="106" t="s">
        <v>26</v>
      </c>
      <c r="I4" s="119" t="s">
        <v>23</v>
      </c>
      <c r="J4" s="106" t="s">
        <v>27</v>
      </c>
      <c r="K4" s="156" t="s">
        <v>26</v>
      </c>
      <c r="L4" s="118" t="s">
        <v>23</v>
      </c>
      <c r="M4" s="156" t="s">
        <v>27</v>
      </c>
      <c r="N4" s="106" t="s">
        <v>26</v>
      </c>
      <c r="O4" s="119" t="s">
        <v>23</v>
      </c>
      <c r="P4" s="106" t="s">
        <v>27</v>
      </c>
      <c r="Q4" s="156" t="s">
        <v>26</v>
      </c>
      <c r="R4" s="103" t="s">
        <v>23</v>
      </c>
      <c r="S4" s="156" t="s">
        <v>27</v>
      </c>
      <c r="T4" s="106" t="s">
        <v>26</v>
      </c>
      <c r="U4" s="119" t="s">
        <v>23</v>
      </c>
      <c r="V4" s="106" t="s">
        <v>27</v>
      </c>
      <c r="W4" s="155" t="s">
        <v>26</v>
      </c>
      <c r="X4" s="118" t="s">
        <v>23</v>
      </c>
      <c r="Y4" s="155" t="s">
        <v>27</v>
      </c>
      <c r="Z4" s="106" t="s">
        <v>26</v>
      </c>
      <c r="AA4" s="119" t="s">
        <v>23</v>
      </c>
      <c r="AB4" s="106" t="s">
        <v>27</v>
      </c>
      <c r="AC4" s="156" t="s">
        <v>26</v>
      </c>
      <c r="AD4" s="118" t="s">
        <v>23</v>
      </c>
      <c r="AE4" s="156" t="s">
        <v>27</v>
      </c>
      <c r="AF4" s="106" t="s">
        <v>26</v>
      </c>
      <c r="AG4" s="119" t="s">
        <v>23</v>
      </c>
      <c r="AH4" s="106" t="s">
        <v>27</v>
      </c>
      <c r="AI4" s="155" t="s">
        <v>26</v>
      </c>
      <c r="AJ4" s="118" t="s">
        <v>23</v>
      </c>
      <c r="AK4" s="155" t="s">
        <v>27</v>
      </c>
      <c r="AL4" s="106" t="s">
        <v>26</v>
      </c>
      <c r="AM4" s="119" t="s">
        <v>23</v>
      </c>
      <c r="AN4" s="106" t="s">
        <v>27</v>
      </c>
      <c r="AO4" s="156" t="s">
        <v>26</v>
      </c>
      <c r="AP4" s="118" t="s">
        <v>23</v>
      </c>
      <c r="AQ4" s="156" t="s">
        <v>27</v>
      </c>
      <c r="AR4" s="106" t="s">
        <v>26</v>
      </c>
      <c r="AS4" s="119" t="s">
        <v>23</v>
      </c>
      <c r="AT4" s="106" t="s">
        <v>27</v>
      </c>
    </row>
    <row r="5" spans="1:52" ht="17.25" x14ac:dyDescent="0.25">
      <c r="A5" s="14" t="s">
        <v>14</v>
      </c>
      <c r="B5" s="106">
        <v>0</v>
      </c>
      <c r="C5" s="55">
        <v>0</v>
      </c>
      <c r="D5" s="106">
        <v>0</v>
      </c>
      <c r="E5" s="156">
        <v>6</v>
      </c>
      <c r="F5" s="17">
        <v>14</v>
      </c>
      <c r="G5" s="156">
        <v>8</v>
      </c>
      <c r="H5" s="106">
        <v>7</v>
      </c>
      <c r="I5" s="17">
        <v>14</v>
      </c>
      <c r="J5" s="106">
        <v>7</v>
      </c>
      <c r="K5" s="156">
        <v>5</v>
      </c>
      <c r="L5" s="87">
        <v>16</v>
      </c>
      <c r="M5" s="156">
        <v>11</v>
      </c>
      <c r="N5" s="106">
        <v>5</v>
      </c>
      <c r="O5" s="16">
        <v>15</v>
      </c>
      <c r="P5" s="29">
        <v>10</v>
      </c>
      <c r="Q5" s="156">
        <v>3</v>
      </c>
      <c r="R5" s="13">
        <v>12</v>
      </c>
      <c r="S5" s="156">
        <v>9</v>
      </c>
      <c r="T5" s="106">
        <v>4</v>
      </c>
      <c r="U5" s="87">
        <v>16</v>
      </c>
      <c r="V5" s="106">
        <v>12</v>
      </c>
      <c r="W5" s="156">
        <v>7</v>
      </c>
      <c r="X5" s="16">
        <v>15</v>
      </c>
      <c r="Y5" s="156">
        <v>8</v>
      </c>
      <c r="Z5" s="106">
        <v>7</v>
      </c>
      <c r="AA5" s="16">
        <v>15</v>
      </c>
      <c r="AB5" s="106">
        <v>8</v>
      </c>
      <c r="AC5" s="156">
        <v>6</v>
      </c>
      <c r="AD5" s="16">
        <v>15</v>
      </c>
      <c r="AE5" s="156">
        <v>9</v>
      </c>
      <c r="AF5" s="106">
        <v>5</v>
      </c>
      <c r="AG5" s="16">
        <v>15</v>
      </c>
      <c r="AH5" s="106">
        <v>10</v>
      </c>
      <c r="AI5" s="156">
        <v>8</v>
      </c>
      <c r="AJ5" s="87">
        <v>16</v>
      </c>
      <c r="AK5" s="156">
        <v>8</v>
      </c>
      <c r="AL5" s="106">
        <v>7</v>
      </c>
      <c r="AM5" s="13">
        <v>11</v>
      </c>
      <c r="AN5" s="106">
        <v>4</v>
      </c>
      <c r="AO5" s="156">
        <v>2</v>
      </c>
      <c r="AP5" s="13">
        <v>10</v>
      </c>
      <c r="AQ5" s="156">
        <v>8</v>
      </c>
      <c r="AR5" s="106">
        <v>4</v>
      </c>
      <c r="AS5" s="17">
        <v>13</v>
      </c>
      <c r="AT5" s="106">
        <v>9</v>
      </c>
      <c r="AU5" s="110">
        <f>C5+F5+I5+L5+O5+R5+U5+X5+AA5+AD5+AG5+AJ5+AM5+AP5+AS5</f>
        <v>197</v>
      </c>
      <c r="AV5" s="110">
        <v>224</v>
      </c>
      <c r="AW5" s="110">
        <f>AV5-AU5</f>
        <v>27</v>
      </c>
      <c r="AX5" s="154" t="s">
        <v>124</v>
      </c>
      <c r="AY5" s="153">
        <v>5</v>
      </c>
      <c r="AZ5" s="153">
        <v>2</v>
      </c>
    </row>
    <row r="6" spans="1:52" ht="17.25" x14ac:dyDescent="0.25">
      <c r="A6" s="14" t="s">
        <v>15</v>
      </c>
      <c r="B6" s="106">
        <v>0</v>
      </c>
      <c r="C6" s="17">
        <v>11</v>
      </c>
      <c r="D6" s="106">
        <v>11</v>
      </c>
      <c r="E6" s="156">
        <v>8</v>
      </c>
      <c r="F6" s="87">
        <v>16</v>
      </c>
      <c r="G6" s="156">
        <v>8</v>
      </c>
      <c r="H6" s="106">
        <v>3</v>
      </c>
      <c r="I6" s="17">
        <v>11</v>
      </c>
      <c r="J6" s="106">
        <v>8</v>
      </c>
      <c r="K6" s="156">
        <v>5</v>
      </c>
      <c r="L6" s="17">
        <v>12</v>
      </c>
      <c r="M6" s="156">
        <v>7</v>
      </c>
      <c r="N6" s="106">
        <v>4</v>
      </c>
      <c r="O6" s="16">
        <v>15</v>
      </c>
      <c r="P6" s="29">
        <v>11</v>
      </c>
      <c r="Q6" s="156">
        <v>3</v>
      </c>
      <c r="R6" s="16">
        <v>15</v>
      </c>
      <c r="S6" s="156">
        <v>12</v>
      </c>
      <c r="T6" s="106">
        <v>6</v>
      </c>
      <c r="U6" s="17">
        <v>14</v>
      </c>
      <c r="V6" s="106">
        <v>8</v>
      </c>
      <c r="W6" s="156">
        <v>9</v>
      </c>
      <c r="X6" s="87">
        <v>16</v>
      </c>
      <c r="Y6" s="156">
        <v>7</v>
      </c>
      <c r="Z6" s="106">
        <v>3</v>
      </c>
      <c r="AA6" s="16">
        <v>15</v>
      </c>
      <c r="AB6" s="106">
        <v>12</v>
      </c>
      <c r="AC6" s="156">
        <v>6</v>
      </c>
      <c r="AD6" s="13">
        <v>13</v>
      </c>
      <c r="AE6" s="156">
        <v>7</v>
      </c>
      <c r="AF6" s="106">
        <v>4</v>
      </c>
      <c r="AG6" s="13">
        <v>14</v>
      </c>
      <c r="AH6" s="106">
        <v>10</v>
      </c>
      <c r="AI6" s="156">
        <v>4</v>
      </c>
      <c r="AJ6" s="16">
        <v>15</v>
      </c>
      <c r="AK6" s="156">
        <v>11</v>
      </c>
      <c r="AL6" s="106">
        <v>4</v>
      </c>
      <c r="AM6" s="13">
        <v>12</v>
      </c>
      <c r="AN6" s="106">
        <v>8</v>
      </c>
      <c r="AO6" s="156">
        <v>4</v>
      </c>
      <c r="AP6" s="13">
        <v>13</v>
      </c>
      <c r="AQ6" s="156">
        <v>9</v>
      </c>
      <c r="AR6" s="106">
        <v>6</v>
      </c>
      <c r="AS6" s="17">
        <v>12</v>
      </c>
      <c r="AT6" s="106">
        <v>6</v>
      </c>
      <c r="AU6" s="110">
        <f>C6+F6+I6+L6+O6+R6+U6+X6+AA6+AD6+AG6+AJ6+AM6+AP6+AS6</f>
        <v>204</v>
      </c>
      <c r="AV6" s="110">
        <v>240</v>
      </c>
      <c r="AW6" s="110">
        <f>AV6-AU6</f>
        <v>36</v>
      </c>
      <c r="AX6" s="153">
        <v>2</v>
      </c>
      <c r="AY6" s="153">
        <v>4</v>
      </c>
      <c r="AZ6" s="153">
        <v>2</v>
      </c>
    </row>
    <row r="7" spans="1:52" ht="17.25" x14ac:dyDescent="0.25">
      <c r="A7" s="14" t="s">
        <v>16</v>
      </c>
      <c r="B7" s="106">
        <v>3</v>
      </c>
      <c r="C7" s="13">
        <v>8</v>
      </c>
      <c r="D7" s="106">
        <v>5</v>
      </c>
      <c r="E7" s="156">
        <v>5</v>
      </c>
      <c r="F7" s="13">
        <v>11</v>
      </c>
      <c r="G7" s="156">
        <v>6</v>
      </c>
      <c r="H7" s="106">
        <v>10</v>
      </c>
      <c r="I7" s="16">
        <v>15</v>
      </c>
      <c r="J7" s="106">
        <v>6</v>
      </c>
      <c r="K7" s="156">
        <v>4</v>
      </c>
      <c r="L7" s="16">
        <v>15</v>
      </c>
      <c r="M7" s="156">
        <v>11</v>
      </c>
      <c r="N7" s="106">
        <v>9</v>
      </c>
      <c r="O7" s="16">
        <v>15</v>
      </c>
      <c r="P7" s="29">
        <v>6</v>
      </c>
      <c r="Q7" s="156">
        <v>5</v>
      </c>
      <c r="R7" s="87">
        <v>16</v>
      </c>
      <c r="S7" s="156">
        <v>11</v>
      </c>
      <c r="T7" s="106">
        <v>4</v>
      </c>
      <c r="U7" s="87">
        <v>16</v>
      </c>
      <c r="V7" s="106">
        <v>12</v>
      </c>
      <c r="W7" s="156">
        <v>5</v>
      </c>
      <c r="X7" s="17">
        <v>14</v>
      </c>
      <c r="Y7" s="156">
        <v>9</v>
      </c>
      <c r="Z7" s="106">
        <v>9</v>
      </c>
      <c r="AA7" s="87">
        <v>16</v>
      </c>
      <c r="AB7" s="106">
        <v>7</v>
      </c>
      <c r="AC7" s="156">
        <v>6</v>
      </c>
      <c r="AD7" s="87">
        <v>16</v>
      </c>
      <c r="AE7" s="156">
        <v>10</v>
      </c>
      <c r="AF7" s="106">
        <v>5</v>
      </c>
      <c r="AG7" s="17">
        <v>13</v>
      </c>
      <c r="AH7" s="106">
        <v>8</v>
      </c>
      <c r="AI7" s="156">
        <v>6</v>
      </c>
      <c r="AJ7" s="16">
        <v>15</v>
      </c>
      <c r="AK7" s="156">
        <v>9</v>
      </c>
      <c r="AL7" s="106">
        <v>1</v>
      </c>
      <c r="AM7" s="13">
        <v>13</v>
      </c>
      <c r="AN7" s="106">
        <v>11</v>
      </c>
      <c r="AO7" s="156">
        <v>1</v>
      </c>
      <c r="AP7" s="17">
        <v>10</v>
      </c>
      <c r="AQ7" s="156">
        <v>9</v>
      </c>
      <c r="AR7" s="106">
        <v>4</v>
      </c>
      <c r="AS7" s="17">
        <v>14</v>
      </c>
      <c r="AT7" s="106">
        <v>10</v>
      </c>
      <c r="AU7" s="110">
        <f>C7+F7+I7+L7+O7+R7+U7+X7+AA7+AD7+AG7+AJ7+AM7+AP7+AS7</f>
        <v>207</v>
      </c>
      <c r="AV7" s="110">
        <v>240</v>
      </c>
      <c r="AW7" s="110">
        <f>AV7-AU7</f>
        <v>33</v>
      </c>
      <c r="AX7" s="154" t="s">
        <v>125</v>
      </c>
      <c r="AY7" s="153">
        <v>2</v>
      </c>
      <c r="AZ7" s="153">
        <v>4</v>
      </c>
    </row>
    <row r="8" spans="1:52" ht="17.25" x14ac:dyDescent="0.25">
      <c r="A8" s="14" t="s">
        <v>17</v>
      </c>
      <c r="B8" s="106">
        <v>5</v>
      </c>
      <c r="C8" s="17">
        <v>10</v>
      </c>
      <c r="D8" s="106">
        <v>5</v>
      </c>
      <c r="E8" s="156">
        <v>6</v>
      </c>
      <c r="F8" s="17">
        <v>13</v>
      </c>
      <c r="G8" s="156">
        <v>7</v>
      </c>
      <c r="H8" s="106">
        <v>6</v>
      </c>
      <c r="I8" s="16">
        <v>15</v>
      </c>
      <c r="J8" s="106">
        <v>9</v>
      </c>
      <c r="K8" s="156">
        <v>5</v>
      </c>
      <c r="L8" s="17">
        <v>13</v>
      </c>
      <c r="M8" s="156">
        <v>8</v>
      </c>
      <c r="N8" s="106">
        <v>5</v>
      </c>
      <c r="O8" s="13">
        <v>14</v>
      </c>
      <c r="P8" s="29">
        <v>9</v>
      </c>
      <c r="Q8" s="156">
        <v>6</v>
      </c>
      <c r="R8" s="16">
        <v>15</v>
      </c>
      <c r="S8" s="156">
        <v>9</v>
      </c>
      <c r="T8" s="106">
        <v>3</v>
      </c>
      <c r="U8" s="13">
        <v>13</v>
      </c>
      <c r="V8" s="106">
        <v>10</v>
      </c>
      <c r="W8" s="156">
        <v>2</v>
      </c>
      <c r="X8" s="17">
        <v>13</v>
      </c>
      <c r="Y8" s="156">
        <v>11</v>
      </c>
      <c r="Z8" s="106">
        <v>3</v>
      </c>
      <c r="AA8" s="13">
        <v>11</v>
      </c>
      <c r="AB8" s="106">
        <v>8</v>
      </c>
      <c r="AC8" s="156">
        <v>6</v>
      </c>
      <c r="AD8" s="13">
        <v>11</v>
      </c>
      <c r="AE8" s="156">
        <v>5</v>
      </c>
      <c r="AF8" s="106">
        <v>4</v>
      </c>
      <c r="AG8" s="17">
        <v>13</v>
      </c>
      <c r="AH8" s="106">
        <v>9</v>
      </c>
      <c r="AI8" s="156">
        <v>6</v>
      </c>
      <c r="AJ8" s="87">
        <v>16</v>
      </c>
      <c r="AK8" s="156">
        <v>10</v>
      </c>
      <c r="AL8" s="106">
        <v>8</v>
      </c>
      <c r="AM8" s="87">
        <v>16</v>
      </c>
      <c r="AN8" s="106">
        <v>8</v>
      </c>
      <c r="AO8" s="156">
        <v>5</v>
      </c>
      <c r="AP8" s="87">
        <v>16</v>
      </c>
      <c r="AQ8" s="156">
        <v>11</v>
      </c>
      <c r="AR8" s="106">
        <v>6</v>
      </c>
      <c r="AS8" s="17">
        <v>13</v>
      </c>
      <c r="AT8" s="106">
        <v>7</v>
      </c>
      <c r="AU8" s="110">
        <f>C8+F8+I8+L8+O8+R8+U8+X8+AA8+AD8+AG8+AJ8+AM8+AP8+AS8</f>
        <v>202</v>
      </c>
      <c r="AV8" s="110">
        <v>240</v>
      </c>
      <c r="AW8" s="110">
        <f>AV8-AU8</f>
        <v>38</v>
      </c>
      <c r="AX8" s="153">
        <v>2</v>
      </c>
      <c r="AY8" s="153">
        <v>2</v>
      </c>
      <c r="AZ8" s="153">
        <v>2</v>
      </c>
    </row>
    <row r="9" spans="1:52" x14ac:dyDescent="0.25">
      <c r="A9" s="6" t="s">
        <v>19</v>
      </c>
      <c r="B9" s="106">
        <f t="shared" ref="B9:P9" si="0">SUM(B5:B8)</f>
        <v>8</v>
      </c>
      <c r="C9" s="112">
        <f t="shared" si="0"/>
        <v>29</v>
      </c>
      <c r="D9" s="106">
        <f t="shared" si="0"/>
        <v>21</v>
      </c>
      <c r="E9" s="156">
        <f t="shared" si="0"/>
        <v>25</v>
      </c>
      <c r="F9" s="112">
        <f t="shared" si="0"/>
        <v>54</v>
      </c>
      <c r="G9" s="156">
        <f t="shared" si="0"/>
        <v>29</v>
      </c>
      <c r="H9" s="106">
        <f t="shared" si="0"/>
        <v>26</v>
      </c>
      <c r="I9" s="112">
        <f t="shared" si="0"/>
        <v>55</v>
      </c>
      <c r="J9" s="106">
        <f t="shared" si="0"/>
        <v>30</v>
      </c>
      <c r="K9" s="156">
        <f t="shared" si="0"/>
        <v>19</v>
      </c>
      <c r="L9" s="112">
        <f>SUM(L5:L8)</f>
        <v>56</v>
      </c>
      <c r="M9" s="156">
        <f t="shared" si="0"/>
        <v>37</v>
      </c>
      <c r="N9" s="106">
        <f t="shared" si="0"/>
        <v>23</v>
      </c>
      <c r="O9" s="112">
        <f t="shared" si="0"/>
        <v>59</v>
      </c>
      <c r="P9" s="29">
        <f t="shared" si="0"/>
        <v>36</v>
      </c>
      <c r="Q9" s="156">
        <f t="shared" ref="Q9:AG9" si="1">SUM(Q5:Q8)</f>
        <v>17</v>
      </c>
      <c r="R9" s="112">
        <f t="shared" si="1"/>
        <v>58</v>
      </c>
      <c r="S9" s="156">
        <f t="shared" si="1"/>
        <v>41</v>
      </c>
      <c r="T9" s="106">
        <f>SUM(T5:T8)</f>
        <v>17</v>
      </c>
      <c r="U9" s="112">
        <f>SUM(U5:U8)</f>
        <v>59</v>
      </c>
      <c r="V9" s="106">
        <f>SUM(V5:V8)</f>
        <v>42</v>
      </c>
      <c r="W9" s="156">
        <f>SUM(W5:W8)</f>
        <v>23</v>
      </c>
      <c r="X9" s="112">
        <f t="shared" si="1"/>
        <v>58</v>
      </c>
      <c r="Y9" s="156">
        <f>SUM(Y5:Y8)</f>
        <v>35</v>
      </c>
      <c r="Z9" s="106">
        <f>SUM(Z5:Z8)</f>
        <v>22</v>
      </c>
      <c r="AA9" s="112">
        <f t="shared" ref="AA9:AD9" si="2">SUM(AA5:AA8)</f>
        <v>57</v>
      </c>
      <c r="AB9" s="106">
        <f>SUM(AB5:AB8)</f>
        <v>35</v>
      </c>
      <c r="AC9" s="156">
        <f>SUM(AC5:AC8)</f>
        <v>24</v>
      </c>
      <c r="AD9" s="112">
        <f t="shared" si="2"/>
        <v>55</v>
      </c>
      <c r="AE9" s="156">
        <f>SUM(AE5:AE8)</f>
        <v>31</v>
      </c>
      <c r="AF9" s="106">
        <f>SUM(AF5:AF8)</f>
        <v>18</v>
      </c>
      <c r="AG9" s="112">
        <f t="shared" si="1"/>
        <v>55</v>
      </c>
      <c r="AH9" s="106">
        <f>SUM(AH5:AH8)</f>
        <v>37</v>
      </c>
      <c r="AI9" s="156">
        <f>SUM(AI5:AI8)</f>
        <v>24</v>
      </c>
      <c r="AJ9" s="112">
        <f t="shared" ref="AJ9:AM9" si="3">SUM(AJ5:AJ8)</f>
        <v>62</v>
      </c>
      <c r="AK9" s="156">
        <f>SUM(AK5:AK8)</f>
        <v>38</v>
      </c>
      <c r="AL9" s="106">
        <f>SUM(AL5:AL8)</f>
        <v>20</v>
      </c>
      <c r="AM9" s="112">
        <f t="shared" si="3"/>
        <v>52</v>
      </c>
      <c r="AN9" s="106">
        <f>SUM(AN5:AN8)</f>
        <v>31</v>
      </c>
      <c r="AO9" s="156">
        <f>SUM(AO5:AO8)</f>
        <v>12</v>
      </c>
      <c r="AP9" s="112">
        <f t="shared" ref="AP9" si="4">SUM(AP5:AP8)</f>
        <v>49</v>
      </c>
      <c r="AQ9" s="156">
        <f>SUM(AQ5:AQ8)</f>
        <v>37</v>
      </c>
      <c r="AR9" s="106">
        <f>SUM(AR5:AR8)</f>
        <v>20</v>
      </c>
      <c r="AS9" s="112">
        <f>SUM(AS5:AS8)</f>
        <v>52</v>
      </c>
      <c r="AT9" s="106">
        <f>SUM(AT5:AT8)</f>
        <v>32</v>
      </c>
      <c r="AU9" s="113">
        <f>C9+F9+I9+L9+O9+R9+U9+X9+AA9+AD9+AG9+AJ9+AM9+AP9+AS9</f>
        <v>810</v>
      </c>
      <c r="AV9" s="110">
        <f>SUM(AV5:AV8)</f>
        <v>944</v>
      </c>
      <c r="AW9" s="110">
        <f>SUM(AW5:AW8)</f>
        <v>134</v>
      </c>
      <c r="AX9" s="110">
        <f>SUM(AX5:AX8)</f>
        <v>4</v>
      </c>
      <c r="AY9" s="153">
        <f>SUM(AY5:AY8)</f>
        <v>13</v>
      </c>
      <c r="AZ9" s="153">
        <f>SUM(AZ5:AZ8)</f>
        <v>10</v>
      </c>
    </row>
    <row r="10" spans="1:52" x14ac:dyDescent="0.25">
      <c r="A10" s="45" t="s">
        <v>29</v>
      </c>
      <c r="B10" s="42">
        <f>B9/C9</f>
        <v>0.27586206896551724</v>
      </c>
      <c r="C10" s="56"/>
      <c r="D10" s="42">
        <f>D9/C9</f>
        <v>0.72413793103448276</v>
      </c>
      <c r="E10" s="41">
        <f>E9/F9</f>
        <v>0.46296296296296297</v>
      </c>
      <c r="F10" s="31"/>
      <c r="G10" s="41">
        <f>G9/F9</f>
        <v>0.53703703703703709</v>
      </c>
      <c r="H10" s="42">
        <f>H9/I9</f>
        <v>0.47272727272727272</v>
      </c>
      <c r="I10" s="56"/>
      <c r="J10" s="42">
        <f>J9/I9</f>
        <v>0.54545454545454541</v>
      </c>
      <c r="K10" s="41" t="s">
        <v>44</v>
      </c>
      <c r="L10" s="31"/>
      <c r="M10" s="41">
        <f>M9/L9</f>
        <v>0.6607142857142857</v>
      </c>
      <c r="N10" s="42">
        <f>N9/O9</f>
        <v>0.38983050847457629</v>
      </c>
      <c r="O10" s="56"/>
      <c r="P10" s="43">
        <f>P9/O9</f>
        <v>0.61016949152542377</v>
      </c>
      <c r="Q10" s="41">
        <f>Q9/R9</f>
        <v>0.29310344827586204</v>
      </c>
      <c r="R10" s="31"/>
      <c r="S10" s="41">
        <f>S9/R9</f>
        <v>0.7068965517241379</v>
      </c>
      <c r="T10" s="42">
        <f>T9/U9</f>
        <v>0.28813559322033899</v>
      </c>
      <c r="U10" s="57"/>
      <c r="V10" s="42">
        <f>V9/U9</f>
        <v>0.71186440677966101</v>
      </c>
      <c r="W10" s="101">
        <f>W9/X9</f>
        <v>0.39655172413793105</v>
      </c>
      <c r="X10" s="31"/>
      <c r="Y10" s="101">
        <f>Y9/X9</f>
        <v>0.60344827586206895</v>
      </c>
      <c r="Z10" s="42">
        <f>Z9/AA9</f>
        <v>0.38596491228070173</v>
      </c>
      <c r="AA10" s="56"/>
      <c r="AB10" s="42">
        <f>AB9/AA9</f>
        <v>0.61403508771929827</v>
      </c>
      <c r="AC10" s="41">
        <f>AC9/AD9</f>
        <v>0.43636363636363634</v>
      </c>
      <c r="AD10" s="31"/>
      <c r="AE10" s="41">
        <f>AE9/AD9</f>
        <v>0.5636363636363636</v>
      </c>
      <c r="AF10" s="42">
        <f>AF9/AG9</f>
        <v>0.32727272727272727</v>
      </c>
      <c r="AG10" s="56"/>
      <c r="AH10" s="42">
        <f>AH9/AG9</f>
        <v>0.67272727272727273</v>
      </c>
      <c r="AI10" s="101">
        <f>AI9/AJ9</f>
        <v>0.38709677419354838</v>
      </c>
      <c r="AJ10" s="31"/>
      <c r="AK10" s="101">
        <f>AK9/AJ9</f>
        <v>0.61290322580645162</v>
      </c>
      <c r="AL10" s="43">
        <f>AL9/AM9</f>
        <v>0.38461538461538464</v>
      </c>
      <c r="AM10" s="57"/>
      <c r="AN10" s="42">
        <f>AN9/AM9</f>
        <v>0.59615384615384615</v>
      </c>
      <c r="AO10" s="41">
        <f>AO9/AP9</f>
        <v>0.24489795918367346</v>
      </c>
      <c r="AP10" s="31"/>
      <c r="AQ10" s="41">
        <f>AQ9/AP9</f>
        <v>0.75510204081632648</v>
      </c>
      <c r="AR10" s="42">
        <f>AR9/AS9</f>
        <v>0.38461538461538464</v>
      </c>
      <c r="AS10" s="56"/>
      <c r="AT10" s="42">
        <f>AT9/AS9</f>
        <v>0.61538461538461542</v>
      </c>
    </row>
    <row r="11" spans="1:52" x14ac:dyDescent="0.25">
      <c r="A11" s="52" t="s">
        <v>52</v>
      </c>
      <c r="B11" s="49">
        <v>0</v>
      </c>
      <c r="C11" s="49">
        <v>0</v>
      </c>
      <c r="D11" s="49">
        <v>0</v>
      </c>
      <c r="E11" s="48">
        <v>2</v>
      </c>
      <c r="F11" s="48">
        <v>4</v>
      </c>
      <c r="G11" s="48">
        <v>2</v>
      </c>
      <c r="H11" s="49">
        <v>4</v>
      </c>
      <c r="I11" s="49">
        <v>8</v>
      </c>
      <c r="J11" s="49">
        <v>4</v>
      </c>
      <c r="K11" s="48">
        <v>1</v>
      </c>
      <c r="L11" s="48">
        <v>7</v>
      </c>
      <c r="M11" s="48">
        <v>6</v>
      </c>
      <c r="N11" s="49">
        <v>2</v>
      </c>
      <c r="O11" s="49">
        <v>4</v>
      </c>
      <c r="P11" s="50">
        <v>2</v>
      </c>
      <c r="Q11" s="48">
        <v>1</v>
      </c>
      <c r="R11" s="47">
        <v>5</v>
      </c>
      <c r="S11" s="48">
        <v>4</v>
      </c>
      <c r="T11" s="49">
        <v>2</v>
      </c>
      <c r="U11" s="50">
        <v>3</v>
      </c>
      <c r="V11" s="49">
        <v>1</v>
      </c>
      <c r="W11" s="120">
        <v>2</v>
      </c>
      <c r="X11" s="120">
        <v>5</v>
      </c>
      <c r="Y11" s="120">
        <v>3</v>
      </c>
      <c r="Z11" s="49">
        <v>1</v>
      </c>
      <c r="AA11" s="49">
        <v>2</v>
      </c>
      <c r="AB11" s="49">
        <v>1</v>
      </c>
      <c r="AC11" s="120">
        <v>1</v>
      </c>
      <c r="AD11" s="120">
        <v>4</v>
      </c>
      <c r="AE11" s="120">
        <v>3</v>
      </c>
      <c r="AF11" s="49">
        <v>1</v>
      </c>
      <c r="AG11" s="49">
        <v>8</v>
      </c>
      <c r="AH11" s="49">
        <v>7</v>
      </c>
      <c r="AI11" s="120">
        <v>3</v>
      </c>
      <c r="AJ11" s="120">
        <v>6</v>
      </c>
      <c r="AK11" s="120">
        <v>3</v>
      </c>
      <c r="AL11" s="50">
        <v>1</v>
      </c>
      <c r="AM11" s="50">
        <v>2</v>
      </c>
      <c r="AN11" s="49">
        <v>1</v>
      </c>
      <c r="AO11" s="120">
        <v>0</v>
      </c>
      <c r="AP11" s="120">
        <v>6</v>
      </c>
      <c r="AQ11" s="120">
        <v>6</v>
      </c>
      <c r="AR11" s="49">
        <v>1</v>
      </c>
      <c r="AS11" s="49">
        <v>7</v>
      </c>
      <c r="AT11" s="49">
        <v>6</v>
      </c>
    </row>
    <row r="12" spans="1:52" x14ac:dyDescent="0.25">
      <c r="A12" s="52" t="s">
        <v>53</v>
      </c>
      <c r="B12" s="49">
        <v>0</v>
      </c>
      <c r="C12" s="49">
        <v>3</v>
      </c>
      <c r="D12" s="49">
        <v>3</v>
      </c>
      <c r="E12" s="48">
        <v>3</v>
      </c>
      <c r="F12" s="48">
        <v>5</v>
      </c>
      <c r="G12" s="48">
        <v>2</v>
      </c>
      <c r="H12" s="49">
        <v>2</v>
      </c>
      <c r="I12" s="49">
        <v>7</v>
      </c>
      <c r="J12" s="49">
        <v>5</v>
      </c>
      <c r="K12" s="48">
        <v>1</v>
      </c>
      <c r="L12" s="48">
        <v>4</v>
      </c>
      <c r="M12" s="48">
        <v>3</v>
      </c>
      <c r="N12" s="49">
        <v>1</v>
      </c>
      <c r="O12" s="49">
        <v>4</v>
      </c>
      <c r="P12" s="50">
        <v>3</v>
      </c>
      <c r="Q12" s="48">
        <v>1</v>
      </c>
      <c r="R12" s="47">
        <v>4</v>
      </c>
      <c r="S12" s="48">
        <v>3</v>
      </c>
      <c r="T12" s="49">
        <v>0</v>
      </c>
      <c r="U12" s="50">
        <v>2</v>
      </c>
      <c r="V12" s="49">
        <v>2</v>
      </c>
      <c r="W12" s="120">
        <v>2</v>
      </c>
      <c r="X12" s="120">
        <v>4</v>
      </c>
      <c r="Y12" s="120">
        <v>2</v>
      </c>
      <c r="Z12" s="49">
        <v>2</v>
      </c>
      <c r="AA12" s="49">
        <v>3</v>
      </c>
      <c r="AB12" s="49">
        <v>1</v>
      </c>
      <c r="AC12" s="120">
        <v>1</v>
      </c>
      <c r="AD12" s="120">
        <v>2</v>
      </c>
      <c r="AE12" s="120">
        <v>1</v>
      </c>
      <c r="AF12" s="49">
        <v>1</v>
      </c>
      <c r="AG12" s="49">
        <v>1</v>
      </c>
      <c r="AH12" s="49">
        <v>0</v>
      </c>
      <c r="AI12" s="120">
        <v>1</v>
      </c>
      <c r="AJ12" s="120">
        <v>4</v>
      </c>
      <c r="AK12" s="120">
        <v>3</v>
      </c>
      <c r="AL12" s="50">
        <v>1</v>
      </c>
      <c r="AM12" s="50">
        <v>2</v>
      </c>
      <c r="AN12" s="49">
        <v>1</v>
      </c>
      <c r="AO12" s="120">
        <v>0</v>
      </c>
      <c r="AP12" s="120">
        <v>2</v>
      </c>
      <c r="AQ12" s="120">
        <v>2</v>
      </c>
      <c r="AR12" s="49">
        <v>0</v>
      </c>
      <c r="AS12" s="49">
        <v>5</v>
      </c>
      <c r="AT12" s="49">
        <v>5</v>
      </c>
    </row>
    <row r="13" spans="1:52" x14ac:dyDescent="0.25">
      <c r="A13" s="52" t="s">
        <v>54</v>
      </c>
      <c r="B13" s="49">
        <v>1</v>
      </c>
      <c r="C13" s="49">
        <v>3</v>
      </c>
      <c r="D13" s="49">
        <v>2</v>
      </c>
      <c r="E13" s="48">
        <v>2</v>
      </c>
      <c r="F13" s="48">
        <v>2</v>
      </c>
      <c r="G13" s="48">
        <v>0</v>
      </c>
      <c r="H13" s="49">
        <v>4</v>
      </c>
      <c r="I13" s="49">
        <v>4</v>
      </c>
      <c r="J13" s="49">
        <v>0</v>
      </c>
      <c r="K13" s="48">
        <v>0</v>
      </c>
      <c r="L13" s="48">
        <v>6</v>
      </c>
      <c r="M13" s="48">
        <v>6</v>
      </c>
      <c r="N13" s="49">
        <v>2</v>
      </c>
      <c r="O13" s="49">
        <v>4</v>
      </c>
      <c r="P13" s="50">
        <v>2</v>
      </c>
      <c r="Q13" s="48">
        <v>1</v>
      </c>
      <c r="R13" s="47">
        <v>4</v>
      </c>
      <c r="S13" s="48">
        <v>3</v>
      </c>
      <c r="T13" s="49">
        <v>0</v>
      </c>
      <c r="U13" s="50">
        <v>4</v>
      </c>
      <c r="V13" s="49">
        <v>4</v>
      </c>
      <c r="W13" s="120">
        <v>0</v>
      </c>
      <c r="X13" s="120">
        <v>2</v>
      </c>
      <c r="Y13" s="120">
        <v>2</v>
      </c>
      <c r="Z13" s="49">
        <v>1</v>
      </c>
      <c r="AA13" s="49">
        <v>3</v>
      </c>
      <c r="AB13" s="49">
        <v>2</v>
      </c>
      <c r="AC13" s="120">
        <v>0</v>
      </c>
      <c r="AD13" s="120">
        <v>0</v>
      </c>
      <c r="AE13" s="120">
        <v>0</v>
      </c>
      <c r="AF13" s="49">
        <v>4</v>
      </c>
      <c r="AG13" s="49">
        <v>6</v>
      </c>
      <c r="AH13" s="49">
        <v>2</v>
      </c>
      <c r="AI13" s="120">
        <v>1</v>
      </c>
      <c r="AJ13" s="120">
        <v>5</v>
      </c>
      <c r="AK13" s="120">
        <v>4</v>
      </c>
      <c r="AL13" s="50">
        <v>1</v>
      </c>
      <c r="AM13" s="50">
        <v>6</v>
      </c>
      <c r="AN13" s="49">
        <v>5</v>
      </c>
      <c r="AO13" s="120">
        <v>0</v>
      </c>
      <c r="AP13" s="120">
        <v>1</v>
      </c>
      <c r="AQ13" s="120">
        <v>1</v>
      </c>
      <c r="AR13" s="49">
        <v>1</v>
      </c>
      <c r="AS13" s="49">
        <v>3</v>
      </c>
      <c r="AT13" s="49">
        <v>2</v>
      </c>
    </row>
    <row r="14" spans="1:52" x14ac:dyDescent="0.25">
      <c r="A14" s="52" t="s">
        <v>55</v>
      </c>
      <c r="B14" s="49">
        <v>2</v>
      </c>
      <c r="C14" s="49">
        <v>5</v>
      </c>
      <c r="D14" s="49">
        <v>3</v>
      </c>
      <c r="E14" s="48">
        <v>3</v>
      </c>
      <c r="F14" s="48">
        <v>5</v>
      </c>
      <c r="G14" s="48">
        <v>2</v>
      </c>
      <c r="H14" s="49">
        <v>3</v>
      </c>
      <c r="I14" s="49">
        <v>6</v>
      </c>
      <c r="J14" s="49">
        <v>3</v>
      </c>
      <c r="K14" s="48">
        <v>2</v>
      </c>
      <c r="L14" s="48">
        <v>3</v>
      </c>
      <c r="M14" s="48">
        <v>1</v>
      </c>
      <c r="N14" s="49">
        <v>1</v>
      </c>
      <c r="O14" s="49">
        <v>2</v>
      </c>
      <c r="P14" s="50">
        <v>1</v>
      </c>
      <c r="Q14" s="48">
        <v>2</v>
      </c>
      <c r="R14" s="47">
        <v>7</v>
      </c>
      <c r="S14" s="48">
        <v>5</v>
      </c>
      <c r="T14" s="49">
        <v>0</v>
      </c>
      <c r="U14" s="50">
        <v>3</v>
      </c>
      <c r="V14" s="49">
        <v>3</v>
      </c>
      <c r="W14" s="120">
        <v>0</v>
      </c>
      <c r="X14" s="120">
        <v>4</v>
      </c>
      <c r="Y14" s="120">
        <v>4</v>
      </c>
      <c r="Z14" s="49">
        <v>0</v>
      </c>
      <c r="AA14" s="49">
        <v>0</v>
      </c>
      <c r="AB14" s="49">
        <v>0</v>
      </c>
      <c r="AC14" s="120">
        <v>0</v>
      </c>
      <c r="AD14" s="120">
        <v>2</v>
      </c>
      <c r="AE14" s="120">
        <v>2</v>
      </c>
      <c r="AF14" s="49">
        <v>0</v>
      </c>
      <c r="AG14" s="49">
        <v>1</v>
      </c>
      <c r="AH14" s="49">
        <v>1</v>
      </c>
      <c r="AI14" s="120">
        <v>2</v>
      </c>
      <c r="AJ14" s="120">
        <v>4</v>
      </c>
      <c r="AK14" s="120">
        <v>2</v>
      </c>
      <c r="AL14" s="50">
        <v>2</v>
      </c>
      <c r="AM14" s="50">
        <v>4</v>
      </c>
      <c r="AN14" s="49">
        <v>2</v>
      </c>
      <c r="AO14" s="120">
        <v>1</v>
      </c>
      <c r="AP14" s="120">
        <v>1</v>
      </c>
      <c r="AQ14" s="120">
        <v>0</v>
      </c>
      <c r="AR14" s="49">
        <v>2</v>
      </c>
      <c r="AS14" s="49">
        <v>4</v>
      </c>
      <c r="AT14" s="49">
        <v>2</v>
      </c>
    </row>
    <row r="15" spans="1:52" x14ac:dyDescent="0.25">
      <c r="A15" s="53" t="s">
        <v>56</v>
      </c>
      <c r="B15" s="49">
        <f t="shared" ref="B15:P15" si="5">SUM(B11:B14)</f>
        <v>3</v>
      </c>
      <c r="C15" s="49">
        <f t="shared" si="5"/>
        <v>11</v>
      </c>
      <c r="D15" s="49">
        <f t="shared" si="5"/>
        <v>8</v>
      </c>
      <c r="E15" s="48">
        <f t="shared" si="5"/>
        <v>10</v>
      </c>
      <c r="F15" s="48">
        <f t="shared" si="5"/>
        <v>16</v>
      </c>
      <c r="G15" s="48">
        <f t="shared" si="5"/>
        <v>6</v>
      </c>
      <c r="H15" s="49">
        <f t="shared" si="5"/>
        <v>13</v>
      </c>
      <c r="I15" s="49">
        <f t="shared" si="5"/>
        <v>25</v>
      </c>
      <c r="J15" s="49">
        <f t="shared" si="5"/>
        <v>12</v>
      </c>
      <c r="K15" s="48">
        <f t="shared" si="5"/>
        <v>4</v>
      </c>
      <c r="L15" s="48">
        <f t="shared" si="5"/>
        <v>20</v>
      </c>
      <c r="M15" s="48">
        <f t="shared" si="5"/>
        <v>16</v>
      </c>
      <c r="N15" s="49">
        <f t="shared" si="5"/>
        <v>6</v>
      </c>
      <c r="O15" s="49">
        <f t="shared" si="5"/>
        <v>14</v>
      </c>
      <c r="P15" s="50">
        <f t="shared" si="5"/>
        <v>8</v>
      </c>
      <c r="Q15" s="48">
        <v>4</v>
      </c>
      <c r="R15" s="47">
        <f>SUM(R11:R14)</f>
        <v>20</v>
      </c>
      <c r="S15" s="48">
        <v>15</v>
      </c>
      <c r="T15" s="49">
        <f>SUM(T11:T14)</f>
        <v>2</v>
      </c>
      <c r="U15" s="50">
        <f>SUM(U11:U14)</f>
        <v>12</v>
      </c>
      <c r="V15" s="49">
        <f>SUM(V11:V14)</f>
        <v>10</v>
      </c>
      <c r="W15" s="120">
        <f t="shared" ref="W15:AQ15" si="6">SUM(W11:W14)</f>
        <v>4</v>
      </c>
      <c r="X15" s="120">
        <f t="shared" si="6"/>
        <v>15</v>
      </c>
      <c r="Y15" s="120">
        <f t="shared" si="6"/>
        <v>11</v>
      </c>
      <c r="Z15" s="49">
        <f t="shared" si="6"/>
        <v>4</v>
      </c>
      <c r="AA15" s="49">
        <f t="shared" si="6"/>
        <v>8</v>
      </c>
      <c r="AB15" s="49">
        <f t="shared" si="6"/>
        <v>4</v>
      </c>
      <c r="AC15" s="120">
        <f t="shared" si="6"/>
        <v>2</v>
      </c>
      <c r="AD15" s="120">
        <f t="shared" si="6"/>
        <v>8</v>
      </c>
      <c r="AE15" s="120">
        <f t="shared" si="6"/>
        <v>6</v>
      </c>
      <c r="AF15" s="49">
        <f>SUM(AF11:AF14)</f>
        <v>6</v>
      </c>
      <c r="AG15" s="49">
        <f t="shared" si="6"/>
        <v>16</v>
      </c>
      <c r="AH15" s="49">
        <f>SUM(AH11:AH14)</f>
        <v>10</v>
      </c>
      <c r="AI15" s="120">
        <f t="shared" ref="AI15:AN15" si="7">SUM(AI11:AI14)</f>
        <v>7</v>
      </c>
      <c r="AJ15" s="120">
        <f t="shared" si="7"/>
        <v>19</v>
      </c>
      <c r="AK15" s="120">
        <f t="shared" si="7"/>
        <v>12</v>
      </c>
      <c r="AL15" s="50">
        <f t="shared" si="7"/>
        <v>5</v>
      </c>
      <c r="AM15" s="50">
        <f t="shared" si="7"/>
        <v>14</v>
      </c>
      <c r="AN15" s="49">
        <f t="shared" si="7"/>
        <v>9</v>
      </c>
      <c r="AO15" s="120">
        <f t="shared" si="6"/>
        <v>1</v>
      </c>
      <c r="AP15" s="120">
        <f t="shared" si="6"/>
        <v>10</v>
      </c>
      <c r="AQ15" s="120">
        <f t="shared" si="6"/>
        <v>9</v>
      </c>
      <c r="AR15" s="49">
        <f>SUM(AR11:AR14)</f>
        <v>4</v>
      </c>
      <c r="AS15" s="49">
        <f>SUM(AS11:AS14)</f>
        <v>19</v>
      </c>
      <c r="AT15" s="49">
        <f>SUM(AT11:AT14)</f>
        <v>15</v>
      </c>
    </row>
    <row r="16" spans="1:52" x14ac:dyDescent="0.25">
      <c r="A16" s="133" t="s">
        <v>57</v>
      </c>
      <c r="B16" s="28">
        <f>B15/C15</f>
        <v>0.27272727272727271</v>
      </c>
      <c r="C16" s="117">
        <f>C15/C9</f>
        <v>0.37931034482758619</v>
      </c>
      <c r="D16" s="28">
        <f>D15/C15</f>
        <v>0.72727272727272729</v>
      </c>
      <c r="E16" s="20">
        <f>E15/F15</f>
        <v>0.625</v>
      </c>
      <c r="F16" s="117">
        <f>F15/F9</f>
        <v>0.29629629629629628</v>
      </c>
      <c r="G16" s="20">
        <f>G15/F15</f>
        <v>0.375</v>
      </c>
      <c r="H16" s="28">
        <f>H15/I15</f>
        <v>0.52</v>
      </c>
      <c r="I16" s="117">
        <f>I15/I9</f>
        <v>0.45454545454545453</v>
      </c>
      <c r="J16" s="28">
        <f>J15/I15</f>
        <v>0.48</v>
      </c>
      <c r="K16" s="20">
        <f>K15/L15</f>
        <v>0.2</v>
      </c>
      <c r="L16" s="117">
        <f>L15/L9</f>
        <v>0.35714285714285715</v>
      </c>
      <c r="M16" s="20">
        <f>M15/L15</f>
        <v>0.8</v>
      </c>
      <c r="N16" s="28">
        <f>N15/O15</f>
        <v>0.42857142857142855</v>
      </c>
      <c r="O16" s="117">
        <f>O15/O9</f>
        <v>0.23728813559322035</v>
      </c>
      <c r="P16" s="28">
        <f>P15/O15</f>
        <v>0.5714285714285714</v>
      </c>
      <c r="Q16" s="20">
        <f>Q15/R15</f>
        <v>0.2</v>
      </c>
      <c r="R16" s="117">
        <f>R15/R9</f>
        <v>0.34482758620689657</v>
      </c>
      <c r="S16" s="20">
        <f>S15/R15</f>
        <v>0.75</v>
      </c>
      <c r="T16" s="28">
        <f>T15/U15</f>
        <v>0.16666666666666666</v>
      </c>
      <c r="U16" s="122">
        <f>U15/U9</f>
        <v>0.20338983050847459</v>
      </c>
      <c r="V16" s="28">
        <f>V15/U15</f>
        <v>0.83333333333333337</v>
      </c>
      <c r="W16" s="121">
        <f>W15/X15</f>
        <v>0.26666666666666666</v>
      </c>
      <c r="X16" s="117">
        <f>X15/X9</f>
        <v>0.25862068965517243</v>
      </c>
      <c r="Y16" s="121">
        <f>Y15/X15</f>
        <v>0.73333333333333328</v>
      </c>
      <c r="Z16" s="28">
        <f>Z15/AA15</f>
        <v>0.5</v>
      </c>
      <c r="AA16" s="117">
        <f>AA15/AA9</f>
        <v>0.14035087719298245</v>
      </c>
      <c r="AB16" s="28">
        <f>AB15/AA15</f>
        <v>0.5</v>
      </c>
      <c r="AC16" s="121">
        <f>AC15/AD15</f>
        <v>0.25</v>
      </c>
      <c r="AD16" s="117">
        <f>AD15/AD9</f>
        <v>0.14545454545454545</v>
      </c>
      <c r="AE16" s="121">
        <f>AE15/AD15</f>
        <v>0.75</v>
      </c>
      <c r="AF16" s="28">
        <f>AF15/AG15</f>
        <v>0.375</v>
      </c>
      <c r="AG16" s="117">
        <f>AG15/AG9</f>
        <v>0.29090909090909089</v>
      </c>
      <c r="AH16" s="28">
        <f>AH15/AG15</f>
        <v>0.625</v>
      </c>
      <c r="AI16" s="121">
        <f>AI15/AJ15</f>
        <v>0.36842105263157893</v>
      </c>
      <c r="AJ16" s="117">
        <f>+AJ15/AJ9</f>
        <v>0.30645161290322581</v>
      </c>
      <c r="AK16" s="121">
        <f>+AK15/AJ15</f>
        <v>0.63157894736842102</v>
      </c>
      <c r="AL16" s="28">
        <f>AL15/AM15</f>
        <v>0.35714285714285715</v>
      </c>
      <c r="AM16" s="117">
        <f>AM15/AM9</f>
        <v>0.26923076923076922</v>
      </c>
      <c r="AN16" s="28">
        <f>AN15/AM15</f>
        <v>0.6428571428571429</v>
      </c>
      <c r="AO16" s="121">
        <f>AO15/AP15</f>
        <v>0.1</v>
      </c>
      <c r="AP16" s="117">
        <f>AP15/AP9</f>
        <v>0.20408163265306123</v>
      </c>
      <c r="AQ16" s="121">
        <f>AQ15/AP15</f>
        <v>0.9</v>
      </c>
      <c r="AR16" s="28">
        <f>AR15/AS15</f>
        <v>0.21052631578947367</v>
      </c>
      <c r="AS16" s="117">
        <f>AS15/AS9</f>
        <v>0.36538461538461536</v>
      </c>
      <c r="AT16" s="28">
        <f>AT15/AS15</f>
        <v>0.78947368421052633</v>
      </c>
      <c r="AU16" s="128">
        <f>AVERAGE(C16,F16,I16,L16,O16,R16,U16,X16,AA16,AD16,AG16,AJ16,AM16,AP16,AS16)</f>
        <v>0.28355228923361658</v>
      </c>
    </row>
    <row r="18" spans="1:47" x14ac:dyDescent="0.25">
      <c r="AU18" s="104" t="s">
        <v>18</v>
      </c>
    </row>
    <row r="19" spans="1:47" x14ac:dyDescent="0.25">
      <c r="A19" s="132" t="s">
        <v>108</v>
      </c>
    </row>
    <row r="20" spans="1:47" x14ac:dyDescent="0.25">
      <c r="A20" s="132"/>
    </row>
    <row r="21" spans="1:47" x14ac:dyDescent="0.25">
      <c r="B21" s="91" t="s">
        <v>12</v>
      </c>
      <c r="C21" s="91" t="s">
        <v>10</v>
      </c>
      <c r="D21" s="91" t="s">
        <v>13</v>
      </c>
      <c r="E21" s="91" t="s">
        <v>22</v>
      </c>
      <c r="F21" s="88" t="s">
        <v>5</v>
      </c>
      <c r="G21" s="88" t="s">
        <v>0</v>
      </c>
      <c r="H21" s="91" t="s">
        <v>7</v>
      </c>
      <c r="I21" s="91" t="s">
        <v>1</v>
      </c>
      <c r="J21" s="91" t="s">
        <v>3</v>
      </c>
      <c r="K21" s="91" t="s">
        <v>51</v>
      </c>
      <c r="L21" s="91" t="s">
        <v>2</v>
      </c>
      <c r="M21" s="91" t="s">
        <v>9</v>
      </c>
      <c r="N21" s="91" t="s">
        <v>100</v>
      </c>
      <c r="O21" s="91" t="s">
        <v>4</v>
      </c>
      <c r="P21" s="91" t="s">
        <v>101</v>
      </c>
    </row>
    <row r="22" spans="1:47" x14ac:dyDescent="0.25">
      <c r="A22" s="125" t="s">
        <v>52</v>
      </c>
      <c r="B22" s="156">
        <f>C11</f>
        <v>0</v>
      </c>
      <c r="C22" s="156">
        <f>F11</f>
        <v>4</v>
      </c>
      <c r="D22" s="156">
        <f>I11</f>
        <v>8</v>
      </c>
      <c r="E22" s="156">
        <f>L11</f>
        <v>7</v>
      </c>
      <c r="F22" s="156">
        <f>O11</f>
        <v>4</v>
      </c>
      <c r="G22" s="156">
        <f>R11</f>
        <v>5</v>
      </c>
      <c r="H22" s="156">
        <f>U11</f>
        <v>3</v>
      </c>
      <c r="I22" s="156">
        <f>X11</f>
        <v>5</v>
      </c>
      <c r="J22" s="156">
        <f>AA11</f>
        <v>2</v>
      </c>
      <c r="K22" s="156">
        <f>AD11</f>
        <v>4</v>
      </c>
      <c r="L22" s="156">
        <f>AG11</f>
        <v>8</v>
      </c>
      <c r="M22" s="156">
        <f>AJ11</f>
        <v>6</v>
      </c>
      <c r="N22" s="156">
        <f>AM11</f>
        <v>2</v>
      </c>
      <c r="O22" s="156">
        <f>AP11</f>
        <v>6</v>
      </c>
      <c r="P22" s="156">
        <f>AS11</f>
        <v>7</v>
      </c>
      <c r="Q22" s="156">
        <f>SUM(B22:P22)</f>
        <v>71</v>
      </c>
      <c r="R22" s="125" t="s">
        <v>52</v>
      </c>
      <c r="S22" s="20">
        <f>Q22/Q33</f>
        <v>0.3604060913705584</v>
      </c>
      <c r="AE22" s="115" t="s">
        <v>106</v>
      </c>
      <c r="AF22" s="115">
        <f>Q37</f>
        <v>810</v>
      </c>
    </row>
    <row r="23" spans="1:47" x14ac:dyDescent="0.25">
      <c r="A23" s="125" t="s">
        <v>53</v>
      </c>
      <c r="B23" s="156">
        <f>C12</f>
        <v>3</v>
      </c>
      <c r="C23" s="156">
        <f>F12</f>
        <v>5</v>
      </c>
      <c r="D23" s="156">
        <f>I12</f>
        <v>7</v>
      </c>
      <c r="E23" s="156">
        <f>L12</f>
        <v>4</v>
      </c>
      <c r="F23" s="156">
        <f>O12</f>
        <v>4</v>
      </c>
      <c r="G23" s="156">
        <f>R12</f>
        <v>4</v>
      </c>
      <c r="H23" s="156">
        <f>U12</f>
        <v>2</v>
      </c>
      <c r="I23" s="156">
        <f>X12</f>
        <v>4</v>
      </c>
      <c r="J23" s="156">
        <f>AA12</f>
        <v>3</v>
      </c>
      <c r="K23" s="156">
        <f>AD12</f>
        <v>2</v>
      </c>
      <c r="L23" s="156">
        <f>AG12</f>
        <v>1</v>
      </c>
      <c r="M23" s="156">
        <f>AJ12</f>
        <v>4</v>
      </c>
      <c r="N23" s="156">
        <f>AM12</f>
        <v>2</v>
      </c>
      <c r="O23" s="156">
        <f>AP12</f>
        <v>2</v>
      </c>
      <c r="P23" s="156">
        <f>AS12</f>
        <v>5</v>
      </c>
      <c r="Q23" s="156">
        <f>SUM(B23:P23)</f>
        <v>52</v>
      </c>
      <c r="R23" s="125" t="s">
        <v>53</v>
      </c>
      <c r="S23" s="20">
        <f>Q23/Q34</f>
        <v>0.25490196078431371</v>
      </c>
      <c r="AE23" s="115" t="s">
        <v>45</v>
      </c>
      <c r="AF23" s="115">
        <f>Q37-Q26</f>
        <v>585</v>
      </c>
    </row>
    <row r="24" spans="1:47" x14ac:dyDescent="0.25">
      <c r="A24" s="125" t="s">
        <v>54</v>
      </c>
      <c r="B24" s="156">
        <f>C13</f>
        <v>3</v>
      </c>
      <c r="C24" s="156">
        <f>F13</f>
        <v>2</v>
      </c>
      <c r="D24" s="156">
        <f>I13</f>
        <v>4</v>
      </c>
      <c r="E24" s="156">
        <f>L13</f>
        <v>6</v>
      </c>
      <c r="F24" s="156">
        <f>O13</f>
        <v>4</v>
      </c>
      <c r="G24" s="156">
        <f>R13</f>
        <v>4</v>
      </c>
      <c r="H24" s="156">
        <f>U13</f>
        <v>4</v>
      </c>
      <c r="I24" s="156">
        <f>W13</f>
        <v>0</v>
      </c>
      <c r="J24" s="156">
        <f>AA13</f>
        <v>3</v>
      </c>
      <c r="K24" s="156">
        <f>AD13</f>
        <v>0</v>
      </c>
      <c r="L24" s="156">
        <f>AG13</f>
        <v>6</v>
      </c>
      <c r="M24" s="156">
        <f>AJ13</f>
        <v>5</v>
      </c>
      <c r="N24" s="156">
        <f>AM13</f>
        <v>6</v>
      </c>
      <c r="O24" s="156">
        <f>AP13</f>
        <v>1</v>
      </c>
      <c r="P24" s="156">
        <f>AS13</f>
        <v>3</v>
      </c>
      <c r="Q24" s="156">
        <f>SUM(B24:P24)</f>
        <v>51</v>
      </c>
      <c r="R24" s="125" t="s">
        <v>54</v>
      </c>
      <c r="S24" s="20">
        <f>Q24/Q35</f>
        <v>0.24637681159420291</v>
      </c>
      <c r="AE24" s="115" t="s">
        <v>46</v>
      </c>
      <c r="AF24" s="115">
        <f>Q26</f>
        <v>225</v>
      </c>
    </row>
    <row r="25" spans="1:47" x14ac:dyDescent="0.25">
      <c r="A25" s="125" t="s">
        <v>55</v>
      </c>
      <c r="B25" s="156">
        <f>C14</f>
        <v>5</v>
      </c>
      <c r="C25" s="156">
        <f>F14</f>
        <v>5</v>
      </c>
      <c r="D25" s="156">
        <f>I14</f>
        <v>6</v>
      </c>
      <c r="E25" s="156">
        <f>L14</f>
        <v>3</v>
      </c>
      <c r="F25" s="156">
        <f>O14</f>
        <v>2</v>
      </c>
      <c r="G25" s="156">
        <f>R14</f>
        <v>7</v>
      </c>
      <c r="H25" s="156">
        <f>U14</f>
        <v>3</v>
      </c>
      <c r="I25" s="156">
        <f>X14</f>
        <v>4</v>
      </c>
      <c r="J25" s="156">
        <f>AA14</f>
        <v>0</v>
      </c>
      <c r="K25" s="156">
        <f>AD14</f>
        <v>2</v>
      </c>
      <c r="L25" s="156">
        <f>AG14</f>
        <v>1</v>
      </c>
      <c r="M25" s="156">
        <f>AJ14</f>
        <v>4</v>
      </c>
      <c r="N25" s="156">
        <f>AM14</f>
        <v>4</v>
      </c>
      <c r="O25" s="156">
        <f>AP14</f>
        <v>1</v>
      </c>
      <c r="P25" s="156">
        <f>AS14</f>
        <v>4</v>
      </c>
      <c r="Q25" s="156">
        <f>SUM(B25:P25)</f>
        <v>51</v>
      </c>
      <c r="R25" s="125" t="s">
        <v>55</v>
      </c>
      <c r="S25" s="20">
        <f>Q25/Q36</f>
        <v>0.25247524752475248</v>
      </c>
      <c r="AE25" s="115" t="s">
        <v>107</v>
      </c>
      <c r="AF25" s="131">
        <f>AF24/AF22</f>
        <v>0.27777777777777779</v>
      </c>
    </row>
    <row r="26" spans="1:47" x14ac:dyDescent="0.25">
      <c r="A26" s="126" t="s">
        <v>56</v>
      </c>
      <c r="B26" s="156">
        <f>C15</f>
        <v>11</v>
      </c>
      <c r="C26" s="156">
        <f>F15</f>
        <v>16</v>
      </c>
      <c r="D26" s="156">
        <f>I15</f>
        <v>25</v>
      </c>
      <c r="E26" s="156">
        <f>L15</f>
        <v>20</v>
      </c>
      <c r="F26" s="156">
        <f>O15</f>
        <v>14</v>
      </c>
      <c r="G26" s="156">
        <f>R15</f>
        <v>20</v>
      </c>
      <c r="H26" s="156">
        <f>U15</f>
        <v>12</v>
      </c>
      <c r="I26" s="156">
        <f>X15</f>
        <v>15</v>
      </c>
      <c r="J26" s="156">
        <f>AA15</f>
        <v>8</v>
      </c>
      <c r="K26" s="156">
        <f>AD15</f>
        <v>8</v>
      </c>
      <c r="L26" s="156">
        <f>AG15</f>
        <v>16</v>
      </c>
      <c r="M26" s="156">
        <f>AJ15</f>
        <v>19</v>
      </c>
      <c r="N26" s="156">
        <f>AM15</f>
        <v>14</v>
      </c>
      <c r="O26" s="156">
        <f>AP15</f>
        <v>10</v>
      </c>
      <c r="P26" s="156">
        <f>AS15</f>
        <v>19</v>
      </c>
      <c r="Q26" s="156">
        <f t="shared" ref="Q26" si="8">SUM(Q22:Q25)</f>
        <v>225</v>
      </c>
      <c r="R26" s="126" t="s">
        <v>56</v>
      </c>
      <c r="S26" s="127">
        <f>Q26/Q37</f>
        <v>0.27777777777777779</v>
      </c>
    </row>
    <row r="29" spans="1:47" x14ac:dyDescent="0.25">
      <c r="A29" s="132" t="s">
        <v>126</v>
      </c>
    </row>
    <row r="31" spans="1:47" x14ac:dyDescent="0.25">
      <c r="A31" s="104" t="s">
        <v>105</v>
      </c>
      <c r="B31" s="156" t="s">
        <v>68</v>
      </c>
      <c r="C31" s="156" t="s">
        <v>72</v>
      </c>
      <c r="D31" s="156" t="s">
        <v>64</v>
      </c>
      <c r="E31" s="156" t="s">
        <v>69</v>
      </c>
      <c r="F31" s="156" t="s">
        <v>66</v>
      </c>
      <c r="G31" s="156" t="s">
        <v>65</v>
      </c>
      <c r="H31" s="156" t="s">
        <v>71</v>
      </c>
      <c r="I31" s="160" t="s">
        <v>67</v>
      </c>
      <c r="J31" s="160"/>
      <c r="K31" s="160"/>
      <c r="L31" s="160" t="s">
        <v>70</v>
      </c>
      <c r="M31" s="160"/>
      <c r="N31" s="160" t="s">
        <v>63</v>
      </c>
      <c r="O31" s="160"/>
      <c r="P31" s="160"/>
    </row>
    <row r="32" spans="1:47" x14ac:dyDescent="0.25">
      <c r="A32" s="2"/>
      <c r="B32" s="91" t="s">
        <v>12</v>
      </c>
      <c r="C32" s="91" t="s">
        <v>10</v>
      </c>
      <c r="D32" s="91" t="s">
        <v>13</v>
      </c>
      <c r="E32" s="91" t="s">
        <v>22</v>
      </c>
      <c r="F32" s="88" t="s">
        <v>5</v>
      </c>
      <c r="G32" s="88" t="s">
        <v>0</v>
      </c>
      <c r="H32" s="191" t="s">
        <v>7</v>
      </c>
      <c r="I32" s="91" t="s">
        <v>1</v>
      </c>
      <c r="J32" s="91" t="s">
        <v>3</v>
      </c>
      <c r="K32" s="91" t="s">
        <v>51</v>
      </c>
      <c r="L32" s="91" t="s">
        <v>2</v>
      </c>
      <c r="M32" s="91" t="s">
        <v>9</v>
      </c>
      <c r="N32" s="91" t="s">
        <v>100</v>
      </c>
      <c r="O32" s="91" t="s">
        <v>4</v>
      </c>
      <c r="P32" s="91" t="s">
        <v>101</v>
      </c>
      <c r="Q32" s="99" t="s">
        <v>102</v>
      </c>
      <c r="R32" s="91" t="s">
        <v>83</v>
      </c>
      <c r="S32" s="91" t="s">
        <v>103</v>
      </c>
    </row>
    <row r="33" spans="1:24" ht="17.25" x14ac:dyDescent="0.25">
      <c r="A33" s="14" t="s">
        <v>14</v>
      </c>
      <c r="B33" s="13">
        <f>C5</f>
        <v>0</v>
      </c>
      <c r="C33" s="17">
        <f>F5</f>
        <v>14</v>
      </c>
      <c r="D33" s="16">
        <f>I5</f>
        <v>14</v>
      </c>
      <c r="E33" s="87">
        <f>L5</f>
        <v>16</v>
      </c>
      <c r="F33" s="16">
        <f>O5</f>
        <v>15</v>
      </c>
      <c r="G33" s="13">
        <f>R5</f>
        <v>12</v>
      </c>
      <c r="H33" s="87">
        <f>U5</f>
        <v>16</v>
      </c>
      <c r="I33" s="16">
        <f>X5</f>
        <v>15</v>
      </c>
      <c r="J33" s="16">
        <f>AA5</f>
        <v>15</v>
      </c>
      <c r="K33" s="16">
        <f>AD5</f>
        <v>15</v>
      </c>
      <c r="L33" s="16">
        <f>AG5</f>
        <v>15</v>
      </c>
      <c r="M33" s="87">
        <f>AJ5</f>
        <v>16</v>
      </c>
      <c r="N33" s="13">
        <f>AM5</f>
        <v>11</v>
      </c>
      <c r="O33" s="13">
        <f>AP5</f>
        <v>10</v>
      </c>
      <c r="P33" s="17">
        <f>AS5</f>
        <v>13</v>
      </c>
      <c r="Q33" s="115">
        <f>SUM(B33:P33)</f>
        <v>197</v>
      </c>
      <c r="R33" s="115">
        <v>175</v>
      </c>
      <c r="S33" s="115">
        <f t="shared" ref="S33:S38" si="9">Q33-R33</f>
        <v>22</v>
      </c>
    </row>
    <row r="34" spans="1:24" ht="17.25" x14ac:dyDescent="0.25">
      <c r="A34" s="14" t="s">
        <v>15</v>
      </c>
      <c r="B34" s="13">
        <f>+C6</f>
        <v>11</v>
      </c>
      <c r="C34" s="16">
        <f>F6</f>
        <v>16</v>
      </c>
      <c r="D34" s="17">
        <f>I6</f>
        <v>11</v>
      </c>
      <c r="E34" s="17">
        <f>L6</f>
        <v>12</v>
      </c>
      <c r="F34" s="16">
        <f>O6</f>
        <v>15</v>
      </c>
      <c r="G34" s="16">
        <f>R6</f>
        <v>15</v>
      </c>
      <c r="H34" s="17">
        <f>U6</f>
        <v>14</v>
      </c>
      <c r="I34" s="87">
        <f>X6</f>
        <v>16</v>
      </c>
      <c r="J34" s="16">
        <f>AA6</f>
        <v>15</v>
      </c>
      <c r="K34" s="13">
        <f>AD6</f>
        <v>13</v>
      </c>
      <c r="L34" s="13">
        <f>AG6</f>
        <v>14</v>
      </c>
      <c r="M34" s="16">
        <f>AJ6</f>
        <v>15</v>
      </c>
      <c r="N34" s="13">
        <f>AM6</f>
        <v>12</v>
      </c>
      <c r="O34" s="13">
        <f>AP6</f>
        <v>13</v>
      </c>
      <c r="P34" s="17">
        <f>AS6</f>
        <v>12</v>
      </c>
      <c r="Q34" s="115">
        <f>SUM(B34:P34)</f>
        <v>204</v>
      </c>
      <c r="R34" s="115">
        <v>184</v>
      </c>
      <c r="S34" s="115">
        <f t="shared" si="9"/>
        <v>20</v>
      </c>
    </row>
    <row r="35" spans="1:24" ht="17.25" x14ac:dyDescent="0.25">
      <c r="A35" s="14" t="s">
        <v>16</v>
      </c>
      <c r="B35" s="13">
        <f>+C7</f>
        <v>8</v>
      </c>
      <c r="C35" s="13">
        <f>F7</f>
        <v>11</v>
      </c>
      <c r="D35" s="87">
        <f>I7</f>
        <v>15</v>
      </c>
      <c r="E35" s="16">
        <f>L7</f>
        <v>15</v>
      </c>
      <c r="F35" s="16">
        <f>O7</f>
        <v>15</v>
      </c>
      <c r="G35" s="87">
        <f>R7</f>
        <v>16</v>
      </c>
      <c r="H35" s="87">
        <f>U7</f>
        <v>16</v>
      </c>
      <c r="I35" s="17">
        <f>X7</f>
        <v>14</v>
      </c>
      <c r="J35" s="87">
        <f>AA7</f>
        <v>16</v>
      </c>
      <c r="K35" s="87">
        <f>AD7</f>
        <v>16</v>
      </c>
      <c r="L35" s="13">
        <f>AG7</f>
        <v>13</v>
      </c>
      <c r="M35" s="16">
        <f>AJ7</f>
        <v>15</v>
      </c>
      <c r="N35" s="13">
        <f>AM7</f>
        <v>13</v>
      </c>
      <c r="O35" s="17">
        <f>AP7</f>
        <v>10</v>
      </c>
      <c r="P35" s="17">
        <f>AS7</f>
        <v>14</v>
      </c>
      <c r="Q35" s="115">
        <f>SUM(B35:P35)</f>
        <v>207</v>
      </c>
      <c r="R35" s="115">
        <v>204</v>
      </c>
      <c r="S35" s="115">
        <f t="shared" si="9"/>
        <v>3</v>
      </c>
    </row>
    <row r="36" spans="1:24" ht="17.25" x14ac:dyDescent="0.25">
      <c r="A36" s="14" t="s">
        <v>17</v>
      </c>
      <c r="B36" s="17">
        <f>+C8</f>
        <v>10</v>
      </c>
      <c r="C36" s="17">
        <f>F8</f>
        <v>13</v>
      </c>
      <c r="D36" s="16">
        <f>I8</f>
        <v>15</v>
      </c>
      <c r="E36" s="17">
        <f>L8</f>
        <v>13</v>
      </c>
      <c r="F36" s="17">
        <f>O8</f>
        <v>14</v>
      </c>
      <c r="G36" s="16">
        <f>R8</f>
        <v>15</v>
      </c>
      <c r="H36" s="13">
        <f>U8</f>
        <v>13</v>
      </c>
      <c r="I36" s="17">
        <f>X8</f>
        <v>13</v>
      </c>
      <c r="J36" s="13">
        <f>AA8</f>
        <v>11</v>
      </c>
      <c r="K36" s="13">
        <f>AD8</f>
        <v>11</v>
      </c>
      <c r="L36" s="17">
        <f>AG8</f>
        <v>13</v>
      </c>
      <c r="M36" s="87">
        <f>AJ8</f>
        <v>16</v>
      </c>
      <c r="N36" s="13">
        <f>AM8</f>
        <v>16</v>
      </c>
      <c r="O36" s="87">
        <f>AP8</f>
        <v>16</v>
      </c>
      <c r="P36" s="17">
        <f>AS8</f>
        <v>13</v>
      </c>
      <c r="Q36" s="115">
        <f>SUM(B36:P36)</f>
        <v>202</v>
      </c>
      <c r="R36" s="115">
        <v>198</v>
      </c>
      <c r="S36" s="115">
        <f t="shared" si="9"/>
        <v>4</v>
      </c>
      <c r="W36" s="125" t="s">
        <v>52</v>
      </c>
      <c r="X36" s="20">
        <v>0.36</v>
      </c>
    </row>
    <row r="37" spans="1:24" x14ac:dyDescent="0.25">
      <c r="A37" s="6" t="s">
        <v>19</v>
      </c>
      <c r="B37" s="58">
        <f>+C9</f>
        <v>29</v>
      </c>
      <c r="C37" s="58">
        <f>F9</f>
        <v>54</v>
      </c>
      <c r="D37" s="58">
        <f>I9</f>
        <v>55</v>
      </c>
      <c r="E37" s="58">
        <f>L9</f>
        <v>56</v>
      </c>
      <c r="F37" s="58">
        <f>O9</f>
        <v>59</v>
      </c>
      <c r="G37" s="58">
        <f>R9</f>
        <v>58</v>
      </c>
      <c r="H37" s="58">
        <f>U9</f>
        <v>59</v>
      </c>
      <c r="I37" s="58">
        <f>X9</f>
        <v>58</v>
      </c>
      <c r="J37" s="58">
        <f>AA9</f>
        <v>57</v>
      </c>
      <c r="K37" s="58">
        <f>AD9</f>
        <v>55</v>
      </c>
      <c r="L37" s="58">
        <f>AG9</f>
        <v>55</v>
      </c>
      <c r="M37" s="58">
        <f>AJ9</f>
        <v>62</v>
      </c>
      <c r="N37" s="58">
        <f>AM9</f>
        <v>52</v>
      </c>
      <c r="O37" s="58">
        <f>AP9</f>
        <v>49</v>
      </c>
      <c r="P37" s="58">
        <f>AS9</f>
        <v>52</v>
      </c>
      <c r="Q37" s="109">
        <f t="shared" ref="Q37" si="10">SUM(Q33:Q36)</f>
        <v>810</v>
      </c>
      <c r="R37" s="115">
        <f>SUM(R33:R36)</f>
        <v>761</v>
      </c>
      <c r="S37" s="105">
        <f t="shared" si="9"/>
        <v>49</v>
      </c>
      <c r="W37" s="125" t="s">
        <v>53</v>
      </c>
      <c r="X37" s="20">
        <v>0.25</v>
      </c>
    </row>
    <row r="38" spans="1:24" x14ac:dyDescent="0.25">
      <c r="A38" s="7" t="s">
        <v>21</v>
      </c>
      <c r="B38" s="106">
        <f t="shared" ref="B38:P38" si="11">AVERAGE(B33:B36)</f>
        <v>7.25</v>
      </c>
      <c r="C38" s="106">
        <f t="shared" si="11"/>
        <v>13.5</v>
      </c>
      <c r="D38" s="106">
        <f t="shared" si="11"/>
        <v>13.75</v>
      </c>
      <c r="E38" s="106">
        <f t="shared" si="11"/>
        <v>14</v>
      </c>
      <c r="F38" s="106">
        <f t="shared" si="11"/>
        <v>14.75</v>
      </c>
      <c r="G38" s="106">
        <f t="shared" si="11"/>
        <v>14.5</v>
      </c>
      <c r="H38" s="106">
        <f t="shared" si="11"/>
        <v>14.75</v>
      </c>
      <c r="I38" s="106">
        <f t="shared" si="11"/>
        <v>14.5</v>
      </c>
      <c r="J38" s="106">
        <f t="shared" si="11"/>
        <v>14.25</v>
      </c>
      <c r="K38" s="106">
        <f t="shared" si="11"/>
        <v>13.75</v>
      </c>
      <c r="L38" s="106">
        <f t="shared" si="11"/>
        <v>13.75</v>
      </c>
      <c r="M38" s="106">
        <f t="shared" si="11"/>
        <v>15.5</v>
      </c>
      <c r="N38" s="106">
        <f t="shared" si="11"/>
        <v>13</v>
      </c>
      <c r="O38" s="106">
        <f t="shared" si="11"/>
        <v>12.25</v>
      </c>
      <c r="P38" s="106">
        <f t="shared" si="11"/>
        <v>13</v>
      </c>
      <c r="Q38" s="129">
        <f>AVERAGE(B38:P38)</f>
        <v>13.5</v>
      </c>
      <c r="R38" s="116">
        <v>12.7</v>
      </c>
      <c r="S38" s="130">
        <f t="shared" si="9"/>
        <v>0.80000000000000071</v>
      </c>
      <c r="W38" s="125" t="s">
        <v>54</v>
      </c>
      <c r="X38" s="20">
        <v>0.24</v>
      </c>
    </row>
    <row r="39" spans="1:24" x14ac:dyDescent="0.25">
      <c r="W39" s="125" t="s">
        <v>55</v>
      </c>
      <c r="X39" s="20">
        <v>0.26</v>
      </c>
    </row>
    <row r="94" spans="1:16" x14ac:dyDescent="0.25">
      <c r="A94" s="2"/>
      <c r="B94" s="91" t="s">
        <v>12</v>
      </c>
      <c r="C94" s="91" t="s">
        <v>10</v>
      </c>
      <c r="D94" s="91" t="s">
        <v>13</v>
      </c>
      <c r="E94" s="91" t="s">
        <v>22</v>
      </c>
      <c r="F94" s="88" t="s">
        <v>5</v>
      </c>
      <c r="G94" s="88" t="s">
        <v>0</v>
      </c>
      <c r="H94" s="91" t="s">
        <v>7</v>
      </c>
      <c r="I94" s="91" t="s">
        <v>1</v>
      </c>
      <c r="J94" s="91" t="s">
        <v>3</v>
      </c>
      <c r="K94" s="91" t="s">
        <v>51</v>
      </c>
      <c r="L94" s="91" t="s">
        <v>2</v>
      </c>
      <c r="M94" s="91" t="s">
        <v>9</v>
      </c>
      <c r="N94" s="91" t="s">
        <v>100</v>
      </c>
      <c r="O94" s="91" t="s">
        <v>4</v>
      </c>
      <c r="P94" s="91" t="s">
        <v>101</v>
      </c>
    </row>
    <row r="95" spans="1:16" ht="17.25" x14ac:dyDescent="0.25">
      <c r="A95" s="14" t="s">
        <v>14</v>
      </c>
      <c r="B95" s="13">
        <v>0</v>
      </c>
      <c r="C95" s="13">
        <v>14</v>
      </c>
      <c r="D95" s="16">
        <v>15</v>
      </c>
      <c r="E95" s="87">
        <v>16</v>
      </c>
      <c r="F95" s="16">
        <v>15</v>
      </c>
      <c r="G95" s="13">
        <v>12</v>
      </c>
      <c r="H95" s="87">
        <v>16</v>
      </c>
      <c r="I95" s="16">
        <v>15</v>
      </c>
      <c r="J95" s="16">
        <v>15</v>
      </c>
      <c r="K95" s="16">
        <v>15</v>
      </c>
      <c r="L95" s="16">
        <v>15</v>
      </c>
      <c r="M95" s="87">
        <v>16</v>
      </c>
      <c r="N95" s="13">
        <v>11</v>
      </c>
      <c r="O95" s="13">
        <v>10</v>
      </c>
      <c r="P95" s="17">
        <v>13</v>
      </c>
    </row>
    <row r="118" spans="1:16" x14ac:dyDescent="0.25">
      <c r="A118" s="2"/>
      <c r="B118" s="91" t="s">
        <v>12</v>
      </c>
      <c r="C118" s="91" t="s">
        <v>10</v>
      </c>
      <c r="D118" s="91" t="s">
        <v>13</v>
      </c>
      <c r="E118" s="91" t="s">
        <v>22</v>
      </c>
      <c r="F118" s="88" t="s">
        <v>5</v>
      </c>
      <c r="G118" s="88" t="s">
        <v>0</v>
      </c>
      <c r="H118" s="91" t="s">
        <v>7</v>
      </c>
      <c r="I118" s="91" t="s">
        <v>1</v>
      </c>
      <c r="J118" s="91" t="s">
        <v>3</v>
      </c>
      <c r="K118" s="91" t="s">
        <v>51</v>
      </c>
      <c r="L118" s="91" t="s">
        <v>2</v>
      </c>
      <c r="M118" s="91" t="s">
        <v>9</v>
      </c>
      <c r="N118" s="91" t="s">
        <v>100</v>
      </c>
      <c r="O118" s="91" t="s">
        <v>4</v>
      </c>
      <c r="P118" s="91" t="s">
        <v>101</v>
      </c>
    </row>
    <row r="119" spans="1:16" ht="17.25" x14ac:dyDescent="0.25">
      <c r="A119" s="14" t="s">
        <v>15</v>
      </c>
      <c r="B119" s="13">
        <v>11</v>
      </c>
      <c r="C119" s="87">
        <v>16</v>
      </c>
      <c r="D119" s="17">
        <v>11</v>
      </c>
      <c r="E119" s="17">
        <v>12</v>
      </c>
      <c r="F119" s="16">
        <v>15</v>
      </c>
      <c r="G119" s="16">
        <v>15</v>
      </c>
      <c r="H119" s="17">
        <v>14</v>
      </c>
      <c r="I119" s="87">
        <v>16</v>
      </c>
      <c r="J119" s="16">
        <v>15</v>
      </c>
      <c r="K119" s="13">
        <v>13</v>
      </c>
      <c r="L119" s="13">
        <v>14</v>
      </c>
      <c r="M119" s="16">
        <v>15</v>
      </c>
      <c r="N119" s="13">
        <v>12</v>
      </c>
      <c r="O119" s="13">
        <v>13</v>
      </c>
      <c r="P119" s="17">
        <v>12</v>
      </c>
    </row>
    <row r="144" spans="1:16" x14ac:dyDescent="0.25">
      <c r="A144" s="2"/>
      <c r="B144" s="91" t="s">
        <v>12</v>
      </c>
      <c r="C144" s="91" t="s">
        <v>10</v>
      </c>
      <c r="D144" s="91" t="s">
        <v>13</v>
      </c>
      <c r="E144" s="91" t="s">
        <v>22</v>
      </c>
      <c r="F144" s="88" t="s">
        <v>5</v>
      </c>
      <c r="G144" s="88" t="s">
        <v>0</v>
      </c>
      <c r="H144" s="91" t="s">
        <v>7</v>
      </c>
      <c r="I144" s="91" t="s">
        <v>1</v>
      </c>
      <c r="J144" s="91" t="s">
        <v>3</v>
      </c>
      <c r="K144" s="91" t="s">
        <v>51</v>
      </c>
      <c r="L144" s="91" t="s">
        <v>2</v>
      </c>
      <c r="M144" s="91" t="s">
        <v>9</v>
      </c>
      <c r="N144" s="91" t="s">
        <v>100</v>
      </c>
      <c r="O144" s="91" t="s">
        <v>4</v>
      </c>
      <c r="P144" s="91" t="s">
        <v>101</v>
      </c>
    </row>
    <row r="145" spans="1:16" ht="17.25" x14ac:dyDescent="0.25">
      <c r="A145" s="14" t="s">
        <v>16</v>
      </c>
      <c r="B145" s="13">
        <v>8</v>
      </c>
      <c r="C145" s="13">
        <v>11</v>
      </c>
      <c r="D145" s="87">
        <v>16</v>
      </c>
      <c r="E145" s="16">
        <v>15</v>
      </c>
      <c r="F145" s="16">
        <v>15</v>
      </c>
      <c r="G145" s="87">
        <v>16</v>
      </c>
      <c r="H145" s="87">
        <v>16</v>
      </c>
      <c r="I145" s="17">
        <v>14</v>
      </c>
      <c r="J145" s="87">
        <v>16</v>
      </c>
      <c r="K145" s="87">
        <v>16</v>
      </c>
      <c r="L145" s="13">
        <v>13</v>
      </c>
      <c r="M145" s="16">
        <v>15</v>
      </c>
      <c r="N145" s="13">
        <v>13</v>
      </c>
      <c r="O145" s="17">
        <v>10</v>
      </c>
      <c r="P145" s="17">
        <v>14</v>
      </c>
    </row>
    <row r="171" spans="1:16" x14ac:dyDescent="0.25">
      <c r="A171" s="2"/>
      <c r="B171" s="91" t="s">
        <v>12</v>
      </c>
      <c r="C171" s="91" t="s">
        <v>10</v>
      </c>
      <c r="D171" s="91" t="s">
        <v>13</v>
      </c>
      <c r="E171" s="91" t="s">
        <v>22</v>
      </c>
      <c r="F171" s="88" t="s">
        <v>5</v>
      </c>
      <c r="G171" s="88" t="s">
        <v>0</v>
      </c>
      <c r="H171" s="91" t="s">
        <v>7</v>
      </c>
      <c r="I171" s="91" t="s">
        <v>1</v>
      </c>
      <c r="J171" s="91" t="s">
        <v>3</v>
      </c>
      <c r="K171" s="91" t="s">
        <v>51</v>
      </c>
      <c r="L171" s="91" t="s">
        <v>2</v>
      </c>
      <c r="M171" s="91" t="s">
        <v>9</v>
      </c>
      <c r="N171" s="91" t="s">
        <v>100</v>
      </c>
      <c r="O171" s="91" t="s">
        <v>4</v>
      </c>
      <c r="P171" s="91" t="s">
        <v>101</v>
      </c>
    </row>
    <row r="172" spans="1:16" ht="17.25" x14ac:dyDescent="0.25">
      <c r="A172" s="14" t="s">
        <v>17</v>
      </c>
      <c r="B172" s="17">
        <v>10</v>
      </c>
      <c r="C172" s="17">
        <v>13</v>
      </c>
      <c r="D172" s="16">
        <v>15</v>
      </c>
      <c r="E172" s="17">
        <v>13</v>
      </c>
      <c r="F172" s="13">
        <v>14</v>
      </c>
      <c r="G172" s="16">
        <v>15</v>
      </c>
      <c r="H172" s="13">
        <v>13</v>
      </c>
      <c r="I172" s="17">
        <v>13</v>
      </c>
      <c r="J172" s="13">
        <v>11</v>
      </c>
      <c r="K172" s="13">
        <v>11</v>
      </c>
      <c r="L172" s="17">
        <v>13</v>
      </c>
      <c r="M172" s="87">
        <v>16</v>
      </c>
      <c r="N172" s="87">
        <v>16</v>
      </c>
      <c r="O172" s="87">
        <v>16</v>
      </c>
      <c r="P172" s="17">
        <v>13</v>
      </c>
    </row>
    <row r="188" spans="2:16" x14ac:dyDescent="0.25">
      <c r="B188" s="156" t="s">
        <v>68</v>
      </c>
      <c r="C188" s="156" t="s">
        <v>72</v>
      </c>
      <c r="D188" s="156" t="s">
        <v>64</v>
      </c>
      <c r="E188" s="156" t="s">
        <v>69</v>
      </c>
      <c r="F188" s="156" t="s">
        <v>66</v>
      </c>
      <c r="G188" s="156" t="s">
        <v>65</v>
      </c>
      <c r="H188" s="156" t="s">
        <v>71</v>
      </c>
      <c r="I188" s="160" t="s">
        <v>67</v>
      </c>
      <c r="J188" s="160"/>
      <c r="K188" s="160"/>
      <c r="L188" s="160" t="s">
        <v>70</v>
      </c>
      <c r="M188" s="160"/>
      <c r="N188" s="160" t="s">
        <v>63</v>
      </c>
      <c r="O188" s="160"/>
      <c r="P188" s="160"/>
    </row>
    <row r="189" spans="2:16" x14ac:dyDescent="0.25">
      <c r="B189" s="89">
        <v>29</v>
      </c>
      <c r="C189" s="156">
        <v>54</v>
      </c>
      <c r="D189" s="156">
        <v>57</v>
      </c>
      <c r="E189" s="156">
        <v>56</v>
      </c>
      <c r="F189" s="156">
        <v>59</v>
      </c>
      <c r="G189" s="156">
        <v>58</v>
      </c>
      <c r="H189" s="156">
        <v>59</v>
      </c>
      <c r="I189" s="161">
        <v>171</v>
      </c>
      <c r="J189" s="162"/>
      <c r="K189" s="163"/>
      <c r="L189" s="164">
        <v>118</v>
      </c>
      <c r="M189" s="164"/>
      <c r="N189" s="161">
        <v>156</v>
      </c>
      <c r="O189" s="162"/>
      <c r="P189" s="163"/>
    </row>
    <row r="216" spans="1:4" x14ac:dyDescent="0.25">
      <c r="B216" s="99" t="s">
        <v>84</v>
      </c>
      <c r="C216" s="91" t="s">
        <v>83</v>
      </c>
      <c r="D216" s="91" t="s">
        <v>103</v>
      </c>
    </row>
    <row r="217" spans="1:4" ht="17.25" x14ac:dyDescent="0.25">
      <c r="A217" s="14" t="s">
        <v>14</v>
      </c>
      <c r="B217" s="2">
        <f>Q33</f>
        <v>197</v>
      </c>
      <c r="C217" s="2">
        <v>175</v>
      </c>
      <c r="D217" s="2">
        <f>B217-C217</f>
        <v>22</v>
      </c>
    </row>
    <row r="218" spans="1:4" ht="17.25" x14ac:dyDescent="0.25">
      <c r="A218" s="14" t="s">
        <v>15</v>
      </c>
      <c r="B218" s="2">
        <f>Q34</f>
        <v>204</v>
      </c>
      <c r="C218" s="2">
        <v>184</v>
      </c>
      <c r="D218" s="2">
        <f>B218-C218</f>
        <v>20</v>
      </c>
    </row>
    <row r="219" spans="1:4" ht="17.25" x14ac:dyDescent="0.25">
      <c r="A219" s="14" t="s">
        <v>16</v>
      </c>
      <c r="B219" s="2">
        <f>Q35</f>
        <v>207</v>
      </c>
      <c r="C219" s="2">
        <v>204</v>
      </c>
      <c r="D219" s="2">
        <f>B219-C219</f>
        <v>3</v>
      </c>
    </row>
    <row r="220" spans="1:4" ht="17.25" x14ac:dyDescent="0.25">
      <c r="A220" s="14" t="s">
        <v>17</v>
      </c>
      <c r="B220" s="2">
        <f>Q36</f>
        <v>202</v>
      </c>
      <c r="C220" s="2">
        <v>198</v>
      </c>
      <c r="D220" s="2">
        <f>B220-C220</f>
        <v>4</v>
      </c>
    </row>
    <row r="221" spans="1:4" x14ac:dyDescent="0.25">
      <c r="A221" s="123" t="s">
        <v>19</v>
      </c>
      <c r="B221" s="2">
        <f>Q37</f>
        <v>810</v>
      </c>
      <c r="C221" s="2">
        <f>SUM(C217:C220)</f>
        <v>761</v>
      </c>
      <c r="D221" s="124">
        <f>B221-C221</f>
        <v>49</v>
      </c>
    </row>
    <row r="246" spans="2:22" ht="15.75" x14ac:dyDescent="0.25">
      <c r="B246" s="159" t="s">
        <v>137</v>
      </c>
    </row>
    <row r="248" spans="2:22" ht="15.75" x14ac:dyDescent="0.25">
      <c r="B248" s="158" t="s">
        <v>127</v>
      </c>
      <c r="C248" s="158" t="s">
        <v>128</v>
      </c>
      <c r="D248" s="158" t="s">
        <v>129</v>
      </c>
      <c r="E248" s="158" t="s">
        <v>130</v>
      </c>
      <c r="F248" s="158" t="s">
        <v>131</v>
      </c>
      <c r="G248" s="158" t="s">
        <v>68</v>
      </c>
      <c r="H248" s="158" t="s">
        <v>132</v>
      </c>
      <c r="I248" s="158" t="s">
        <v>133</v>
      </c>
      <c r="J248" s="158" t="s">
        <v>134</v>
      </c>
      <c r="K248" s="158" t="s">
        <v>135</v>
      </c>
      <c r="L248" s="158" t="s">
        <v>72</v>
      </c>
      <c r="M248" s="158" t="s">
        <v>64</v>
      </c>
      <c r="N248" s="158" t="s">
        <v>69</v>
      </c>
      <c r="O248" s="158" t="s">
        <v>66</v>
      </c>
      <c r="P248" s="158" t="s">
        <v>65</v>
      </c>
      <c r="Q248" s="158" t="s">
        <v>136</v>
      </c>
      <c r="R248" s="158" t="s">
        <v>71</v>
      </c>
      <c r="S248" s="158" t="s">
        <v>67</v>
      </c>
      <c r="T248" s="158" t="s">
        <v>70</v>
      </c>
      <c r="U248" s="158" t="s">
        <v>63</v>
      </c>
    </row>
    <row r="249" spans="2:22" x14ac:dyDescent="0.25">
      <c r="B249" s="104">
        <v>0</v>
      </c>
      <c r="C249" s="104">
        <v>0</v>
      </c>
      <c r="D249" s="104">
        <v>0</v>
      </c>
      <c r="E249" s="104">
        <v>1</v>
      </c>
      <c r="F249" s="104">
        <v>1</v>
      </c>
      <c r="G249" s="104">
        <v>1</v>
      </c>
      <c r="H249" s="104">
        <v>1</v>
      </c>
      <c r="I249" s="104">
        <v>0</v>
      </c>
      <c r="J249" s="104">
        <v>1</v>
      </c>
      <c r="K249" s="104">
        <v>11</v>
      </c>
      <c r="L249" s="104">
        <v>8</v>
      </c>
      <c r="M249" s="104">
        <v>12</v>
      </c>
      <c r="N249" s="104">
        <v>22</v>
      </c>
      <c r="O249" s="104">
        <v>8</v>
      </c>
      <c r="P249" s="104">
        <v>10</v>
      </c>
      <c r="Q249" s="104">
        <v>4</v>
      </c>
      <c r="R249" s="104">
        <v>25</v>
      </c>
      <c r="S249" s="104">
        <v>20</v>
      </c>
      <c r="T249" s="104">
        <v>43</v>
      </c>
      <c r="U249" s="104">
        <v>29</v>
      </c>
      <c r="V249">
        <f>SUM(B249:U249)</f>
        <v>197</v>
      </c>
    </row>
    <row r="278" spans="2:5" x14ac:dyDescent="0.25">
      <c r="B278" s="132" t="s">
        <v>141</v>
      </c>
    </row>
    <row r="280" spans="2:5" x14ac:dyDescent="0.25">
      <c r="B280" t="s">
        <v>138</v>
      </c>
      <c r="C280" t="s">
        <v>139</v>
      </c>
      <c r="D280" t="s">
        <v>140</v>
      </c>
    </row>
    <row r="281" spans="2:5" x14ac:dyDescent="0.25">
      <c r="B281" s="104">
        <v>109</v>
      </c>
      <c r="C281" s="104">
        <v>87</v>
      </c>
      <c r="D281" s="104">
        <v>3</v>
      </c>
      <c r="E281">
        <f>SUM(B281:D281)</f>
        <v>199</v>
      </c>
    </row>
  </sheetData>
  <mergeCells count="24">
    <mergeCell ref="B3:D3"/>
    <mergeCell ref="E3:G3"/>
    <mergeCell ref="H3:J3"/>
    <mergeCell ref="K3:M3"/>
    <mergeCell ref="N3:P3"/>
    <mergeCell ref="AL3:AN3"/>
    <mergeCell ref="AO3:AQ3"/>
    <mergeCell ref="AR3:AT3"/>
    <mergeCell ref="I31:K31"/>
    <mergeCell ref="L31:M31"/>
    <mergeCell ref="N31:P31"/>
    <mergeCell ref="T3:V3"/>
    <mergeCell ref="W3:Y3"/>
    <mergeCell ref="Z3:AB3"/>
    <mergeCell ref="AC3:AE3"/>
    <mergeCell ref="AF3:AH3"/>
    <mergeCell ref="AI3:AK3"/>
    <mergeCell ref="Q3:S3"/>
    <mergeCell ref="I188:K188"/>
    <mergeCell ref="L188:M188"/>
    <mergeCell ref="N188:P188"/>
    <mergeCell ref="I189:K189"/>
    <mergeCell ref="L189:M189"/>
    <mergeCell ref="N189:P18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zoomScale="59" zoomScaleNormal="59" workbookViewId="0">
      <selection activeCell="N54" sqref="N54"/>
    </sheetView>
  </sheetViews>
  <sheetFormatPr baseColWidth="10" defaultRowHeight="15" x14ac:dyDescent="0.25"/>
  <cols>
    <col min="32" max="32" width="19.140625" customWidth="1"/>
  </cols>
  <sheetData>
    <row r="1" spans="1:38" x14ac:dyDescent="0.25">
      <c r="A1" s="136"/>
      <c r="B1" s="174" t="s">
        <v>12</v>
      </c>
      <c r="C1" s="174"/>
      <c r="D1" s="175" t="s">
        <v>41</v>
      </c>
      <c r="E1" s="175"/>
      <c r="F1" s="174" t="s">
        <v>13</v>
      </c>
      <c r="G1" s="174"/>
      <c r="H1" s="175" t="s">
        <v>22</v>
      </c>
      <c r="I1" s="175"/>
      <c r="J1" s="174" t="s">
        <v>5</v>
      </c>
      <c r="K1" s="174"/>
      <c r="L1" s="175" t="s">
        <v>0</v>
      </c>
      <c r="M1" s="175"/>
      <c r="N1" s="174" t="s">
        <v>116</v>
      </c>
      <c r="O1" s="174"/>
      <c r="P1" s="175" t="s">
        <v>1</v>
      </c>
      <c r="Q1" s="175"/>
      <c r="R1" s="174" t="s">
        <v>3</v>
      </c>
      <c r="S1" s="174"/>
      <c r="T1" s="175" t="s">
        <v>51</v>
      </c>
      <c r="U1" s="175"/>
      <c r="V1" s="174" t="s">
        <v>2</v>
      </c>
      <c r="W1" s="174"/>
      <c r="X1" s="175" t="s">
        <v>9</v>
      </c>
      <c r="Y1" s="175"/>
      <c r="Z1" s="174" t="s">
        <v>100</v>
      </c>
      <c r="AA1" s="174"/>
      <c r="AB1" s="175" t="s">
        <v>4</v>
      </c>
      <c r="AC1" s="175"/>
      <c r="AD1" s="174" t="s">
        <v>11</v>
      </c>
      <c r="AE1" s="174"/>
      <c r="AF1" s="144"/>
      <c r="AG1" s="176" t="s">
        <v>18</v>
      </c>
      <c r="AH1" s="134"/>
      <c r="AI1" s="134"/>
      <c r="AJ1" s="134"/>
      <c r="AK1" s="134"/>
      <c r="AL1" s="134"/>
    </row>
    <row r="2" spans="1:38" x14ac:dyDescent="0.25">
      <c r="A2" s="157" t="s">
        <v>26</v>
      </c>
      <c r="B2" s="134"/>
      <c r="C2" s="134"/>
      <c r="D2" s="145"/>
      <c r="E2" s="145"/>
      <c r="F2" s="134"/>
      <c r="G2" s="134"/>
      <c r="H2" s="145"/>
      <c r="I2" s="145"/>
      <c r="J2" s="134"/>
      <c r="K2" s="134"/>
      <c r="L2" s="145"/>
      <c r="M2" s="145"/>
      <c r="N2" s="134"/>
      <c r="O2" s="134"/>
      <c r="P2" s="145"/>
      <c r="Q2" s="145"/>
      <c r="R2" s="134"/>
      <c r="S2" s="134"/>
      <c r="T2" s="145"/>
      <c r="U2" s="145"/>
      <c r="V2" s="134"/>
      <c r="W2" s="134"/>
      <c r="X2" s="145"/>
      <c r="Y2" s="145"/>
      <c r="Z2" s="134"/>
      <c r="AA2" s="134"/>
      <c r="AB2" s="145"/>
      <c r="AC2" s="145"/>
      <c r="AD2" s="134"/>
      <c r="AE2" s="134"/>
      <c r="AF2" s="134"/>
      <c r="AG2" s="177"/>
      <c r="AH2" s="134"/>
      <c r="AI2" s="134"/>
      <c r="AJ2" s="134"/>
      <c r="AK2" s="134"/>
      <c r="AL2" s="134"/>
    </row>
    <row r="3" spans="1:38" ht="17.25" x14ac:dyDescent="0.25">
      <c r="A3" s="135" t="s">
        <v>14</v>
      </c>
      <c r="B3" s="155">
        <v>0</v>
      </c>
      <c r="C3" s="134"/>
      <c r="D3" s="106">
        <v>6</v>
      </c>
      <c r="E3" s="145"/>
      <c r="F3" s="155">
        <v>7</v>
      </c>
      <c r="G3" s="134"/>
      <c r="H3" s="106">
        <v>5</v>
      </c>
      <c r="I3" s="145"/>
      <c r="J3" s="155">
        <v>5</v>
      </c>
      <c r="K3" s="134"/>
      <c r="L3" s="106">
        <v>3</v>
      </c>
      <c r="M3" s="145"/>
      <c r="N3" s="155">
        <v>4</v>
      </c>
      <c r="O3" s="134"/>
      <c r="P3" s="106">
        <v>7</v>
      </c>
      <c r="Q3" s="145"/>
      <c r="R3" s="155">
        <v>7</v>
      </c>
      <c r="S3" s="134"/>
      <c r="T3" s="106">
        <v>6</v>
      </c>
      <c r="U3" s="145"/>
      <c r="V3" s="155">
        <v>5</v>
      </c>
      <c r="W3" s="134"/>
      <c r="X3" s="106">
        <v>8</v>
      </c>
      <c r="Y3" s="145"/>
      <c r="Z3" s="155">
        <v>7</v>
      </c>
      <c r="AA3" s="134"/>
      <c r="AB3" s="106">
        <v>2</v>
      </c>
      <c r="AC3" s="145"/>
      <c r="AD3" s="155">
        <v>4</v>
      </c>
      <c r="AE3" s="134"/>
      <c r="AF3" s="149" t="s">
        <v>14</v>
      </c>
      <c r="AG3" s="150">
        <f>SUM(B3:AD3)</f>
        <v>76</v>
      </c>
      <c r="AH3" s="134"/>
      <c r="AI3" s="134"/>
      <c r="AJ3" s="134"/>
      <c r="AK3" s="134"/>
      <c r="AL3" s="134"/>
    </row>
    <row r="4" spans="1:38" ht="17.25" x14ac:dyDescent="0.25">
      <c r="A4" s="135" t="s">
        <v>15</v>
      </c>
      <c r="B4" s="155">
        <v>0</v>
      </c>
      <c r="C4" s="134"/>
      <c r="D4" s="106">
        <v>8</v>
      </c>
      <c r="E4" s="145"/>
      <c r="F4" s="155">
        <v>4</v>
      </c>
      <c r="G4" s="134"/>
      <c r="H4" s="106">
        <v>5</v>
      </c>
      <c r="I4" s="145"/>
      <c r="J4" s="155">
        <v>4</v>
      </c>
      <c r="K4" s="134"/>
      <c r="L4" s="106">
        <v>3</v>
      </c>
      <c r="M4" s="145"/>
      <c r="N4" s="155">
        <v>6</v>
      </c>
      <c r="O4" s="134"/>
      <c r="P4" s="106">
        <v>9</v>
      </c>
      <c r="Q4" s="145"/>
      <c r="R4" s="155">
        <v>3</v>
      </c>
      <c r="S4" s="134"/>
      <c r="T4" s="106">
        <v>6</v>
      </c>
      <c r="U4" s="145"/>
      <c r="V4" s="155">
        <v>4</v>
      </c>
      <c r="W4" s="134"/>
      <c r="X4" s="106">
        <v>4</v>
      </c>
      <c r="Y4" s="145"/>
      <c r="Z4" s="155">
        <v>4</v>
      </c>
      <c r="AA4" s="134"/>
      <c r="AB4" s="106">
        <v>4</v>
      </c>
      <c r="AC4" s="145"/>
      <c r="AD4" s="155">
        <v>6</v>
      </c>
      <c r="AE4" s="134"/>
      <c r="AF4" s="149" t="s">
        <v>15</v>
      </c>
      <c r="AG4" s="150">
        <f>SUM(B4:AE4)</f>
        <v>70</v>
      </c>
      <c r="AH4" s="134"/>
      <c r="AI4" s="134"/>
      <c r="AJ4" s="134"/>
      <c r="AK4" s="134"/>
      <c r="AL4" s="134"/>
    </row>
    <row r="5" spans="1:38" ht="17.25" x14ac:dyDescent="0.25">
      <c r="A5" s="135" t="s">
        <v>16</v>
      </c>
      <c r="B5" s="155">
        <v>3</v>
      </c>
      <c r="C5" s="134"/>
      <c r="D5" s="106">
        <v>5</v>
      </c>
      <c r="E5" s="145"/>
      <c r="F5" s="155">
        <v>9</v>
      </c>
      <c r="G5" s="134"/>
      <c r="H5" s="106">
        <v>4</v>
      </c>
      <c r="I5" s="145"/>
      <c r="J5" s="155">
        <v>9</v>
      </c>
      <c r="K5" s="134"/>
      <c r="L5" s="106">
        <v>5</v>
      </c>
      <c r="M5" s="145"/>
      <c r="N5" s="155">
        <v>4</v>
      </c>
      <c r="O5" s="134"/>
      <c r="P5" s="106">
        <v>5</v>
      </c>
      <c r="Q5" s="145"/>
      <c r="R5" s="155">
        <v>9</v>
      </c>
      <c r="S5" s="134"/>
      <c r="T5" s="106">
        <v>6</v>
      </c>
      <c r="U5" s="145"/>
      <c r="V5" s="155">
        <v>5</v>
      </c>
      <c r="W5" s="134"/>
      <c r="X5" s="106">
        <v>6</v>
      </c>
      <c r="Y5" s="145"/>
      <c r="Z5" s="155">
        <v>1</v>
      </c>
      <c r="AA5" s="134"/>
      <c r="AB5" s="106">
        <v>1</v>
      </c>
      <c r="AC5" s="145"/>
      <c r="AD5" s="155">
        <v>4</v>
      </c>
      <c r="AE5" s="134"/>
      <c r="AF5" s="149" t="s">
        <v>16</v>
      </c>
      <c r="AG5" s="150">
        <f>SUM(B5:AE5)</f>
        <v>76</v>
      </c>
      <c r="AH5" s="134"/>
      <c r="AI5" s="134"/>
      <c r="AJ5" s="134"/>
      <c r="AK5" s="134"/>
      <c r="AL5" s="134"/>
    </row>
    <row r="6" spans="1:38" ht="17.25" x14ac:dyDescent="0.25">
      <c r="A6" s="135" t="s">
        <v>17</v>
      </c>
      <c r="B6" s="155">
        <v>5</v>
      </c>
      <c r="C6" s="134"/>
      <c r="D6" s="106">
        <v>6</v>
      </c>
      <c r="E6" s="145"/>
      <c r="F6" s="155">
        <v>6</v>
      </c>
      <c r="G6" s="134"/>
      <c r="H6" s="106">
        <v>5</v>
      </c>
      <c r="I6" s="145"/>
      <c r="J6" s="155">
        <v>5</v>
      </c>
      <c r="K6" s="134"/>
      <c r="L6" s="106">
        <v>6</v>
      </c>
      <c r="M6" s="145"/>
      <c r="N6" s="155">
        <v>3</v>
      </c>
      <c r="O6" s="134"/>
      <c r="P6" s="106">
        <v>2</v>
      </c>
      <c r="Q6" s="145"/>
      <c r="R6" s="155">
        <v>3</v>
      </c>
      <c r="S6" s="134"/>
      <c r="T6" s="106">
        <v>6</v>
      </c>
      <c r="U6" s="145"/>
      <c r="V6" s="155">
        <v>4</v>
      </c>
      <c r="W6" s="134"/>
      <c r="X6" s="106">
        <v>6</v>
      </c>
      <c r="Y6" s="145"/>
      <c r="Z6" s="155">
        <v>8</v>
      </c>
      <c r="AA6" s="134"/>
      <c r="AB6" s="106">
        <v>5</v>
      </c>
      <c r="AC6" s="145"/>
      <c r="AD6" s="155">
        <v>6</v>
      </c>
      <c r="AE6" s="134"/>
      <c r="AF6" s="149" t="s">
        <v>17</v>
      </c>
      <c r="AG6" s="151">
        <f>SUM(B6:AE6)</f>
        <v>76</v>
      </c>
      <c r="AH6" s="134"/>
      <c r="AI6" s="134"/>
      <c r="AJ6" s="134"/>
      <c r="AK6" s="134"/>
      <c r="AL6" s="134"/>
    </row>
    <row r="7" spans="1:38" x14ac:dyDescent="0.25">
      <c r="A7" s="135"/>
      <c r="B7" s="34"/>
      <c r="C7" s="134"/>
      <c r="D7" s="146"/>
      <c r="E7" s="145"/>
      <c r="F7" s="34"/>
      <c r="G7" s="134"/>
      <c r="H7" s="146"/>
      <c r="I7" s="145"/>
      <c r="J7" s="34"/>
      <c r="K7" s="134"/>
      <c r="L7" s="146"/>
      <c r="M7" s="145"/>
      <c r="N7" s="34"/>
      <c r="O7" s="134"/>
      <c r="P7" s="146"/>
      <c r="Q7" s="145"/>
      <c r="R7" s="34"/>
      <c r="S7" s="134"/>
      <c r="T7" s="146"/>
      <c r="U7" s="145"/>
      <c r="V7" s="34"/>
      <c r="W7" s="134"/>
      <c r="X7" s="146"/>
      <c r="Y7" s="145"/>
      <c r="Z7" s="34"/>
      <c r="AA7" s="134"/>
      <c r="AB7" s="146"/>
      <c r="AC7" s="145"/>
      <c r="AD7" s="34"/>
      <c r="AE7" s="134"/>
      <c r="AF7" s="152" t="s">
        <v>118</v>
      </c>
      <c r="AG7" s="150">
        <f>SUM(AG3:AG6)</f>
        <v>298</v>
      </c>
      <c r="AH7" s="134"/>
      <c r="AI7" s="134"/>
      <c r="AJ7" s="134"/>
      <c r="AK7" s="134"/>
      <c r="AL7" s="134"/>
    </row>
    <row r="8" spans="1:38" x14ac:dyDescent="0.25">
      <c r="A8" s="155" t="s">
        <v>27</v>
      </c>
      <c r="B8" s="134"/>
      <c r="C8" s="134"/>
      <c r="D8" s="145"/>
      <c r="E8" s="145"/>
      <c r="F8" s="134"/>
      <c r="G8" s="134"/>
      <c r="H8" s="145"/>
      <c r="I8" s="145"/>
      <c r="J8" s="134"/>
      <c r="K8" s="134"/>
      <c r="L8" s="145"/>
      <c r="M8" s="145"/>
      <c r="N8" s="134"/>
      <c r="O8" s="134"/>
      <c r="P8" s="145"/>
      <c r="Q8" s="145"/>
      <c r="R8" s="134"/>
      <c r="S8" s="134"/>
      <c r="T8" s="145"/>
      <c r="U8" s="145"/>
      <c r="V8" s="134"/>
      <c r="W8" s="134"/>
      <c r="X8" s="145"/>
      <c r="Y8" s="145"/>
      <c r="Z8" s="134"/>
      <c r="AA8" s="134"/>
      <c r="AB8" s="145"/>
      <c r="AC8" s="145"/>
      <c r="AD8" s="134"/>
      <c r="AE8" s="134"/>
      <c r="AF8" s="34"/>
      <c r="AG8" s="34"/>
      <c r="AH8" s="134"/>
      <c r="AI8" s="134"/>
      <c r="AJ8" s="134"/>
      <c r="AK8" s="134"/>
      <c r="AL8" s="134"/>
    </row>
    <row r="9" spans="1:38" x14ac:dyDescent="0.25">
      <c r="A9" s="155"/>
      <c r="B9" s="134"/>
      <c r="C9" s="134"/>
      <c r="D9" s="145"/>
      <c r="E9" s="145"/>
      <c r="F9" s="134"/>
      <c r="G9" s="134"/>
      <c r="H9" s="145"/>
      <c r="I9" s="145"/>
      <c r="J9" s="134"/>
      <c r="K9" s="134"/>
      <c r="L9" s="145"/>
      <c r="M9" s="145"/>
      <c r="N9" s="134"/>
      <c r="O9" s="134"/>
      <c r="P9" s="145"/>
      <c r="Q9" s="145"/>
      <c r="R9" s="134"/>
      <c r="S9" s="134"/>
      <c r="T9" s="145"/>
      <c r="U9" s="145"/>
      <c r="V9" s="134"/>
      <c r="W9" s="134"/>
      <c r="X9" s="145"/>
      <c r="Y9" s="145"/>
      <c r="Z9" s="134"/>
      <c r="AA9" s="134"/>
      <c r="AB9" s="145"/>
      <c r="AC9" s="145"/>
      <c r="AD9" s="134"/>
      <c r="AE9" s="134"/>
      <c r="AF9" s="34"/>
      <c r="AG9" s="34"/>
      <c r="AH9" s="134"/>
      <c r="AI9" s="134"/>
      <c r="AJ9" s="134"/>
      <c r="AK9" s="134"/>
      <c r="AL9" s="134"/>
    </row>
    <row r="10" spans="1:38" ht="17.25" x14ac:dyDescent="0.25">
      <c r="A10" s="135" t="s">
        <v>14</v>
      </c>
      <c r="B10" s="134"/>
      <c r="C10" s="155">
        <v>0</v>
      </c>
      <c r="D10" s="145"/>
      <c r="E10" s="106">
        <v>8</v>
      </c>
      <c r="F10" s="134"/>
      <c r="G10" s="155">
        <v>7</v>
      </c>
      <c r="H10" s="145"/>
      <c r="I10" s="106">
        <v>11</v>
      </c>
      <c r="J10" s="134"/>
      <c r="K10" s="39">
        <v>10</v>
      </c>
      <c r="L10" s="145"/>
      <c r="M10" s="106">
        <v>9</v>
      </c>
      <c r="N10" s="134"/>
      <c r="O10" s="155">
        <v>12</v>
      </c>
      <c r="P10" s="145"/>
      <c r="Q10" s="106">
        <v>8</v>
      </c>
      <c r="R10" s="134"/>
      <c r="S10" s="155">
        <v>8</v>
      </c>
      <c r="T10" s="145"/>
      <c r="U10" s="106">
        <v>9</v>
      </c>
      <c r="V10" s="134"/>
      <c r="W10" s="155">
        <v>10</v>
      </c>
      <c r="X10" s="145"/>
      <c r="Y10" s="106">
        <v>8</v>
      </c>
      <c r="Z10" s="134"/>
      <c r="AA10" s="155">
        <v>4</v>
      </c>
      <c r="AB10" s="145"/>
      <c r="AC10" s="106">
        <v>8</v>
      </c>
      <c r="AD10" s="134"/>
      <c r="AE10" s="155">
        <v>9</v>
      </c>
      <c r="AF10" s="147" t="s">
        <v>14</v>
      </c>
      <c r="AG10" s="106">
        <f>SUM(B10:AE10)</f>
        <v>121</v>
      </c>
      <c r="AH10" s="134"/>
      <c r="AI10" s="134"/>
      <c r="AJ10" s="134"/>
      <c r="AK10" s="134"/>
      <c r="AL10" s="134"/>
    </row>
    <row r="11" spans="1:38" ht="17.25" x14ac:dyDescent="0.25">
      <c r="A11" s="135" t="s">
        <v>15</v>
      </c>
      <c r="B11" s="134"/>
      <c r="C11" s="155">
        <v>11</v>
      </c>
      <c r="D11" s="145"/>
      <c r="E11" s="106">
        <v>8</v>
      </c>
      <c r="F11" s="134"/>
      <c r="G11" s="155">
        <v>8</v>
      </c>
      <c r="H11" s="145"/>
      <c r="I11" s="106">
        <v>7</v>
      </c>
      <c r="J11" s="134"/>
      <c r="K11" s="39">
        <v>11</v>
      </c>
      <c r="L11" s="145"/>
      <c r="M11" s="106">
        <v>12</v>
      </c>
      <c r="N11" s="134"/>
      <c r="O11" s="155">
        <v>8</v>
      </c>
      <c r="P11" s="145"/>
      <c r="Q11" s="106">
        <v>7</v>
      </c>
      <c r="R11" s="134"/>
      <c r="S11" s="155">
        <v>12</v>
      </c>
      <c r="T11" s="145"/>
      <c r="U11" s="106">
        <v>7</v>
      </c>
      <c r="V11" s="134"/>
      <c r="W11" s="155">
        <v>10</v>
      </c>
      <c r="X11" s="145"/>
      <c r="Y11" s="106">
        <v>11</v>
      </c>
      <c r="Z11" s="134"/>
      <c r="AA11" s="155">
        <v>8</v>
      </c>
      <c r="AB11" s="145"/>
      <c r="AC11" s="106">
        <v>9</v>
      </c>
      <c r="AD11" s="134"/>
      <c r="AE11" s="155">
        <v>6</v>
      </c>
      <c r="AF11" s="147" t="s">
        <v>15</v>
      </c>
      <c r="AG11" s="106">
        <f>SUM(B11:AE11)</f>
        <v>135</v>
      </c>
      <c r="AH11" s="134"/>
      <c r="AI11" s="134"/>
      <c r="AJ11" s="134"/>
      <c r="AK11" s="134"/>
      <c r="AL11" s="134"/>
    </row>
    <row r="12" spans="1:38" ht="17.25" x14ac:dyDescent="0.25">
      <c r="A12" s="135" t="s">
        <v>16</v>
      </c>
      <c r="B12" s="134"/>
      <c r="C12" s="155">
        <v>5</v>
      </c>
      <c r="D12" s="145"/>
      <c r="E12" s="106">
        <v>6</v>
      </c>
      <c r="F12" s="134"/>
      <c r="G12" s="155">
        <v>6</v>
      </c>
      <c r="H12" s="145"/>
      <c r="I12" s="106">
        <v>11</v>
      </c>
      <c r="J12" s="134"/>
      <c r="K12" s="39">
        <v>6</v>
      </c>
      <c r="L12" s="145"/>
      <c r="M12" s="106">
        <v>11</v>
      </c>
      <c r="N12" s="134"/>
      <c r="O12" s="155">
        <v>12</v>
      </c>
      <c r="P12" s="145"/>
      <c r="Q12" s="106">
        <v>9</v>
      </c>
      <c r="R12" s="134"/>
      <c r="S12" s="155">
        <v>7</v>
      </c>
      <c r="T12" s="145"/>
      <c r="U12" s="106">
        <v>10</v>
      </c>
      <c r="V12" s="134"/>
      <c r="W12" s="155">
        <v>8</v>
      </c>
      <c r="X12" s="145"/>
      <c r="Y12" s="106">
        <v>9</v>
      </c>
      <c r="Z12" s="134"/>
      <c r="AA12" s="155">
        <v>11</v>
      </c>
      <c r="AB12" s="145"/>
      <c r="AC12" s="106">
        <v>9</v>
      </c>
      <c r="AD12" s="134"/>
      <c r="AE12" s="155">
        <v>10</v>
      </c>
      <c r="AF12" s="147" t="s">
        <v>16</v>
      </c>
      <c r="AG12" s="106">
        <f>SUM(B12:AE12)</f>
        <v>130</v>
      </c>
      <c r="AH12" s="134"/>
      <c r="AI12" s="134"/>
      <c r="AJ12" s="134"/>
      <c r="AK12" s="134"/>
      <c r="AL12" s="134"/>
    </row>
    <row r="13" spans="1:38" ht="17.25" x14ac:dyDescent="0.25">
      <c r="A13" s="135" t="s">
        <v>17</v>
      </c>
      <c r="B13" s="134"/>
      <c r="C13" s="155">
        <v>5</v>
      </c>
      <c r="D13" s="145"/>
      <c r="E13" s="106">
        <v>7</v>
      </c>
      <c r="F13" s="134"/>
      <c r="G13" s="155">
        <v>9</v>
      </c>
      <c r="H13" s="145"/>
      <c r="I13" s="106">
        <v>8</v>
      </c>
      <c r="J13" s="134"/>
      <c r="K13" s="39">
        <v>9</v>
      </c>
      <c r="L13" s="145"/>
      <c r="M13" s="106">
        <v>9</v>
      </c>
      <c r="N13" s="134"/>
      <c r="O13" s="155">
        <v>10</v>
      </c>
      <c r="P13" s="145"/>
      <c r="Q13" s="106">
        <v>11</v>
      </c>
      <c r="R13" s="134"/>
      <c r="S13" s="155">
        <v>8</v>
      </c>
      <c r="T13" s="145"/>
      <c r="U13" s="106">
        <v>5</v>
      </c>
      <c r="V13" s="134"/>
      <c r="W13" s="155">
        <v>9</v>
      </c>
      <c r="X13" s="145"/>
      <c r="Y13" s="106">
        <v>10</v>
      </c>
      <c r="Z13" s="134"/>
      <c r="AA13" s="155">
        <v>8</v>
      </c>
      <c r="AB13" s="145"/>
      <c r="AC13" s="106">
        <v>11</v>
      </c>
      <c r="AD13" s="134"/>
      <c r="AE13" s="155">
        <v>7</v>
      </c>
      <c r="AF13" s="147" t="s">
        <v>17</v>
      </c>
      <c r="AG13" s="106">
        <f>SUM(B13:AE13)</f>
        <v>126</v>
      </c>
      <c r="AH13" s="134"/>
      <c r="AI13" s="134"/>
      <c r="AJ13" s="134"/>
      <c r="AK13" s="134"/>
      <c r="AL13" s="134"/>
    </row>
    <row r="14" spans="1:38" x14ac:dyDescent="0.25">
      <c r="A14" s="134"/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48" t="s">
        <v>117</v>
      </c>
      <c r="AG14" s="106">
        <f>SUM(AG10:AG13)</f>
        <v>512</v>
      </c>
      <c r="AH14" s="134"/>
      <c r="AI14" s="134"/>
      <c r="AJ14" s="134"/>
      <c r="AK14" s="134"/>
      <c r="AL14" s="134"/>
    </row>
    <row r="15" spans="1:38" x14ac:dyDescent="0.25">
      <c r="A15" s="134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</row>
    <row r="16" spans="1:38" x14ac:dyDescent="0.25">
      <c r="A16" s="155" t="s">
        <v>26</v>
      </c>
      <c r="B16" s="136">
        <f>O23</f>
        <v>298</v>
      </c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134"/>
      <c r="AH16" s="134"/>
      <c r="AI16" s="134"/>
      <c r="AJ16" s="134"/>
      <c r="AK16" s="134"/>
      <c r="AL16" s="134"/>
    </row>
    <row r="17" spans="1:38" ht="15.75" thickBot="1" x14ac:dyDescent="0.3">
      <c r="A17" s="155" t="s">
        <v>27</v>
      </c>
      <c r="B17" s="136">
        <f>P23</f>
        <v>512</v>
      </c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</row>
    <row r="18" spans="1:38" ht="24" thickBot="1" x14ac:dyDescent="0.4">
      <c r="A18" s="134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7"/>
      <c r="O18" s="138" t="s">
        <v>26</v>
      </c>
      <c r="P18" s="143" t="s">
        <v>27</v>
      </c>
      <c r="Q18" s="139" t="s">
        <v>23</v>
      </c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</row>
    <row r="19" spans="1:38" ht="18" thickBot="1" x14ac:dyDescent="0.3">
      <c r="A19" s="134"/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40" t="s">
        <v>109</v>
      </c>
      <c r="O19" s="141">
        <f>AG3</f>
        <v>76</v>
      </c>
      <c r="P19" s="143">
        <f>AG10</f>
        <v>121</v>
      </c>
      <c r="Q19" s="142">
        <f>SUM(O19:P19)</f>
        <v>197</v>
      </c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134"/>
      <c r="AK19" s="134"/>
      <c r="AL19" s="134"/>
    </row>
    <row r="20" spans="1:38" ht="18" thickBot="1" x14ac:dyDescent="0.3">
      <c r="A20" s="134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40" t="s">
        <v>110</v>
      </c>
      <c r="O20" s="141">
        <f>AG4</f>
        <v>70</v>
      </c>
      <c r="P20" s="143">
        <f>AG11</f>
        <v>135</v>
      </c>
      <c r="Q20" s="142">
        <f>SUM(O20:P20)</f>
        <v>205</v>
      </c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</row>
    <row r="21" spans="1:38" ht="18" thickBot="1" x14ac:dyDescent="0.3">
      <c r="A21" s="134"/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40" t="s">
        <v>111</v>
      </c>
      <c r="O21" s="141">
        <f>AG5</f>
        <v>76</v>
      </c>
      <c r="P21" s="143">
        <f>AG12</f>
        <v>130</v>
      </c>
      <c r="Q21" s="142">
        <f>SUM(O21:P21)</f>
        <v>206</v>
      </c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</row>
    <row r="22" spans="1:38" ht="18" thickBot="1" x14ac:dyDescent="0.3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40" t="s">
        <v>112</v>
      </c>
      <c r="O22" s="141">
        <f>AG6</f>
        <v>76</v>
      </c>
      <c r="P22" s="143">
        <f>AG13</f>
        <v>126</v>
      </c>
      <c r="Q22" s="142">
        <f>SUM(O22:P22)</f>
        <v>202</v>
      </c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</row>
    <row r="23" spans="1:38" ht="15.75" thickBot="1" x14ac:dyDescent="0.3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40" t="s">
        <v>19</v>
      </c>
      <c r="O23" s="141">
        <f>SUM(O19:O22)</f>
        <v>298</v>
      </c>
      <c r="P23" s="143">
        <f>SUM(P19:P22)</f>
        <v>512</v>
      </c>
      <c r="Q23" s="142">
        <f>SUM(Q19:Q22)</f>
        <v>810</v>
      </c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</row>
    <row r="24" spans="1:38" x14ac:dyDescent="0.25">
      <c r="A24" s="134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134"/>
      <c r="AB24" s="134"/>
      <c r="AC24" s="134"/>
      <c r="AD24" s="134"/>
      <c r="AE24" s="134"/>
      <c r="AF24" s="134"/>
      <c r="AG24" s="134"/>
      <c r="AH24" s="134"/>
      <c r="AI24" s="134"/>
      <c r="AJ24" s="134"/>
      <c r="AK24" s="134"/>
      <c r="AL24" s="134"/>
    </row>
    <row r="25" spans="1:38" x14ac:dyDescent="0.25">
      <c r="A25" s="134"/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  <c r="AG25" s="134"/>
      <c r="AH25" s="134"/>
      <c r="AI25" s="134"/>
      <c r="AJ25" s="134"/>
      <c r="AK25" s="134"/>
      <c r="AL25" s="134"/>
    </row>
    <row r="26" spans="1:38" x14ac:dyDescent="0.25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</row>
    <row r="27" spans="1:38" x14ac:dyDescent="0.25">
      <c r="A27" s="134"/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</row>
    <row r="28" spans="1:38" x14ac:dyDescent="0.25">
      <c r="A28" s="134"/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4"/>
      <c r="AF28" s="134"/>
      <c r="AG28" s="134"/>
      <c r="AH28" s="134"/>
      <c r="AI28" s="134"/>
      <c r="AJ28" s="134"/>
      <c r="AK28" s="134"/>
      <c r="AL28" s="134"/>
    </row>
    <row r="29" spans="1:38" x14ac:dyDescent="0.25">
      <c r="A29" s="134"/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</row>
    <row r="30" spans="1:38" x14ac:dyDescent="0.25">
      <c r="A30" s="134"/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134"/>
      <c r="AB30" s="134"/>
      <c r="AC30" s="134"/>
      <c r="AD30" s="134"/>
      <c r="AE30" s="134"/>
      <c r="AF30" s="134"/>
      <c r="AG30" s="134"/>
      <c r="AH30" s="134"/>
      <c r="AI30" s="134"/>
      <c r="AJ30" s="134"/>
      <c r="AK30" s="134"/>
      <c r="AL30" s="134"/>
    </row>
    <row r="31" spans="1:38" x14ac:dyDescent="0.25">
      <c r="A31" s="134"/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  <c r="AA31" s="134"/>
      <c r="AB31" s="134"/>
      <c r="AC31" s="134"/>
      <c r="AD31" s="134"/>
      <c r="AE31" s="134"/>
      <c r="AF31" s="134"/>
      <c r="AG31" s="134"/>
      <c r="AH31" s="134"/>
      <c r="AI31" s="134"/>
      <c r="AJ31" s="134"/>
      <c r="AK31" s="134"/>
      <c r="AL31" s="134"/>
    </row>
    <row r="32" spans="1:38" x14ac:dyDescent="0.25">
      <c r="A32" s="134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134"/>
      <c r="AJ32" s="134"/>
      <c r="AK32" s="134"/>
      <c r="AL32" s="134"/>
    </row>
    <row r="33" spans="1:38" x14ac:dyDescent="0.25">
      <c r="A33" s="134"/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  <c r="AK33" s="134"/>
      <c r="AL33" s="134"/>
    </row>
    <row r="34" spans="1:38" x14ac:dyDescent="0.25">
      <c r="A34" s="134"/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4"/>
      <c r="AL34" s="134"/>
    </row>
    <row r="35" spans="1:38" x14ac:dyDescent="0.25">
      <c r="A35" s="134"/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J35" s="134"/>
      <c r="AK35" s="134"/>
      <c r="AL35" s="134"/>
    </row>
    <row r="36" spans="1:38" x14ac:dyDescent="0.25">
      <c r="A36" s="134"/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4"/>
      <c r="AH36" s="134"/>
      <c r="AI36" s="134"/>
      <c r="AJ36" s="134"/>
      <c r="AK36" s="134"/>
      <c r="AL36" s="134"/>
    </row>
    <row r="37" spans="1:38" x14ac:dyDescent="0.25">
      <c r="A37" s="134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</row>
    <row r="38" spans="1:38" x14ac:dyDescent="0.25">
      <c r="A38" s="134"/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4"/>
      <c r="AI38" s="134"/>
      <c r="AJ38" s="134"/>
      <c r="AK38" s="134"/>
      <c r="AL38" s="134"/>
    </row>
    <row r="39" spans="1:38" x14ac:dyDescent="0.25">
      <c r="A39" s="134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  <c r="AI39" s="134"/>
      <c r="AJ39" s="134"/>
      <c r="AK39" s="134"/>
      <c r="AL39" s="134"/>
    </row>
    <row r="40" spans="1:38" x14ac:dyDescent="0.25">
      <c r="A40" s="134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  <c r="AJ40" s="134"/>
      <c r="AK40" s="134"/>
      <c r="AL40" s="134"/>
    </row>
    <row r="41" spans="1:38" x14ac:dyDescent="0.25">
      <c r="A41" s="134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4"/>
      <c r="AH41" s="134"/>
      <c r="AI41" s="134"/>
      <c r="AJ41" s="134"/>
      <c r="AK41" s="134"/>
      <c r="AL41" s="134"/>
    </row>
    <row r="42" spans="1:38" x14ac:dyDescent="0.25">
      <c r="A42" s="134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134"/>
      <c r="AB42" s="134"/>
      <c r="AC42" s="134"/>
      <c r="AD42" s="134"/>
      <c r="AE42" s="134"/>
      <c r="AF42" s="134"/>
      <c r="AG42" s="134"/>
      <c r="AH42" s="134"/>
      <c r="AI42" s="134"/>
      <c r="AJ42" s="134"/>
      <c r="AK42" s="134"/>
      <c r="AL42" s="134"/>
    </row>
    <row r="43" spans="1:38" x14ac:dyDescent="0.25">
      <c r="A43" s="134"/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4"/>
      <c r="AC43" s="134"/>
      <c r="AD43" s="134"/>
      <c r="AE43" s="134"/>
      <c r="AF43" s="134"/>
      <c r="AG43" s="134"/>
      <c r="AH43" s="134"/>
      <c r="AI43" s="134"/>
      <c r="AJ43" s="134"/>
      <c r="AK43" s="134"/>
      <c r="AL43" s="134"/>
    </row>
    <row r="44" spans="1:38" x14ac:dyDescent="0.25">
      <c r="A44" s="134"/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  <c r="AA44" s="134"/>
      <c r="AB44" s="134"/>
      <c r="AC44" s="134"/>
      <c r="AD44" s="134"/>
      <c r="AE44" s="134"/>
      <c r="AF44" s="134"/>
      <c r="AG44" s="134"/>
      <c r="AH44" s="134"/>
      <c r="AI44" s="134"/>
      <c r="AJ44" s="134"/>
      <c r="AK44" s="134"/>
      <c r="AL44" s="134"/>
    </row>
    <row r="45" spans="1:38" x14ac:dyDescent="0.25">
      <c r="A45" s="134"/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  <c r="AA45" s="134"/>
      <c r="AB45" s="134"/>
      <c r="AC45" s="134"/>
      <c r="AD45" s="134"/>
      <c r="AE45" s="134"/>
      <c r="AF45" s="134"/>
      <c r="AG45" s="134"/>
      <c r="AH45" s="134"/>
      <c r="AI45" s="134"/>
      <c r="AJ45" s="134"/>
      <c r="AK45" s="134"/>
      <c r="AL45" s="134"/>
    </row>
    <row r="46" spans="1:38" x14ac:dyDescent="0.25">
      <c r="A46" s="134"/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  <c r="AA46" s="134"/>
      <c r="AB46" s="134"/>
      <c r="AC46" s="134"/>
      <c r="AD46" s="134"/>
      <c r="AE46" s="134"/>
      <c r="AF46" s="134"/>
      <c r="AG46" s="134"/>
      <c r="AH46" s="134"/>
      <c r="AI46" s="134"/>
      <c r="AJ46" s="134"/>
      <c r="AK46" s="134"/>
      <c r="AL46" s="134"/>
    </row>
    <row r="47" spans="1:38" x14ac:dyDescent="0.25">
      <c r="A47" s="134"/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  <c r="AA47" s="134"/>
      <c r="AB47" s="134"/>
      <c r="AC47" s="134"/>
      <c r="AD47" s="134"/>
      <c r="AE47" s="134"/>
      <c r="AF47" s="134"/>
      <c r="AG47" s="134"/>
      <c r="AH47" s="134"/>
      <c r="AI47" s="134"/>
      <c r="AJ47" s="134"/>
      <c r="AK47" s="134"/>
      <c r="AL47" s="134"/>
    </row>
  </sheetData>
  <mergeCells count="16">
    <mergeCell ref="L1:M1"/>
    <mergeCell ref="B1:C1"/>
    <mergeCell ref="D1:E1"/>
    <mergeCell ref="F1:G1"/>
    <mergeCell ref="H1:I1"/>
    <mergeCell ref="J1:K1"/>
    <mergeCell ref="Z1:AA1"/>
    <mergeCell ref="AB1:AC1"/>
    <mergeCell ref="AD1:AE1"/>
    <mergeCell ref="AG1:AG2"/>
    <mergeCell ref="N1:O1"/>
    <mergeCell ref="P1:Q1"/>
    <mergeCell ref="R1:S1"/>
    <mergeCell ref="T1:U1"/>
    <mergeCell ref="V1:W1"/>
    <mergeCell ref="X1:Y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44"/>
  <sheetViews>
    <sheetView zoomScale="71" zoomScaleNormal="71" workbookViewId="0">
      <selection activeCell="K38" sqref="K38"/>
    </sheetView>
  </sheetViews>
  <sheetFormatPr baseColWidth="10" defaultRowHeight="15" x14ac:dyDescent="0.25"/>
  <cols>
    <col min="1" max="1" width="13.5703125" customWidth="1"/>
  </cols>
  <sheetData>
    <row r="1" spans="1:49" x14ac:dyDescent="0.25">
      <c r="A1" s="187" t="s">
        <v>74</v>
      </c>
      <c r="B1" s="188"/>
      <c r="C1" s="188"/>
      <c r="D1" s="188"/>
      <c r="E1" s="188"/>
      <c r="F1" s="188"/>
      <c r="G1" s="188"/>
    </row>
    <row r="2" spans="1:49" ht="20.100000000000001" customHeight="1" x14ac:dyDescent="0.25">
      <c r="A2" s="2"/>
      <c r="B2" s="10" t="s">
        <v>0</v>
      </c>
      <c r="C2" s="88"/>
      <c r="D2" s="9" t="s">
        <v>1</v>
      </c>
      <c r="E2" s="9" t="s">
        <v>2</v>
      </c>
      <c r="F2" s="91"/>
      <c r="G2" s="9" t="s">
        <v>3</v>
      </c>
      <c r="H2" s="9" t="s">
        <v>4</v>
      </c>
      <c r="I2" s="91"/>
      <c r="J2" s="10" t="s">
        <v>5</v>
      </c>
      <c r="K2" s="9" t="s">
        <v>6</v>
      </c>
      <c r="L2" s="91"/>
      <c r="M2" s="9" t="s">
        <v>7</v>
      </c>
      <c r="N2" s="9" t="s">
        <v>8</v>
      </c>
      <c r="O2" s="91"/>
      <c r="P2" s="9" t="s">
        <v>9</v>
      </c>
      <c r="Q2" s="9" t="s">
        <v>10</v>
      </c>
      <c r="R2" s="91"/>
      <c r="S2" s="9" t="s">
        <v>11</v>
      </c>
      <c r="T2" s="9" t="s">
        <v>12</v>
      </c>
      <c r="U2" s="91"/>
      <c r="V2" s="9" t="s">
        <v>13</v>
      </c>
      <c r="W2" s="9" t="s">
        <v>22</v>
      </c>
      <c r="X2" s="91"/>
      <c r="Y2" s="2" t="s">
        <v>18</v>
      </c>
      <c r="Z2" s="2" t="s">
        <v>20</v>
      </c>
      <c r="AA2" s="18"/>
      <c r="AE2" s="24"/>
    </row>
    <row r="3" spans="1:49" ht="20.100000000000001" customHeight="1" x14ac:dyDescent="0.25">
      <c r="A3" s="14" t="s">
        <v>14</v>
      </c>
      <c r="B3" s="13">
        <v>10</v>
      </c>
      <c r="C3" s="89"/>
      <c r="D3" s="13">
        <v>11</v>
      </c>
      <c r="E3" s="17">
        <v>14</v>
      </c>
      <c r="F3" s="89"/>
      <c r="G3" s="17">
        <v>14</v>
      </c>
      <c r="H3" s="13">
        <v>10</v>
      </c>
      <c r="I3" s="89"/>
      <c r="J3" s="13">
        <v>11</v>
      </c>
      <c r="K3" s="13">
        <v>11</v>
      </c>
      <c r="L3" s="89"/>
      <c r="M3" s="12">
        <v>15</v>
      </c>
      <c r="N3" s="13">
        <v>12</v>
      </c>
      <c r="O3" s="89"/>
      <c r="P3" s="16">
        <v>15</v>
      </c>
      <c r="Q3" s="13">
        <v>10</v>
      </c>
      <c r="R3" s="89"/>
      <c r="S3" s="17">
        <v>15</v>
      </c>
      <c r="T3" s="13">
        <v>5</v>
      </c>
      <c r="U3" s="89"/>
      <c r="V3" s="13">
        <v>9</v>
      </c>
      <c r="W3" s="17">
        <v>13</v>
      </c>
      <c r="X3" s="89"/>
      <c r="Y3" s="2">
        <f>SUM(B3:W3)</f>
        <v>175</v>
      </c>
      <c r="Z3" s="3">
        <f t="shared" ref="Z3:Z8" si="0">AVERAGE(B3:W3)</f>
        <v>11.666666666666666</v>
      </c>
      <c r="AA3" s="19"/>
      <c r="AE3" s="25"/>
    </row>
    <row r="4" spans="1:49" ht="20.100000000000001" customHeight="1" x14ac:dyDescent="0.25">
      <c r="A4" s="14" t="s">
        <v>15</v>
      </c>
      <c r="B4" s="13">
        <v>11</v>
      </c>
      <c r="C4" s="89"/>
      <c r="D4" s="13">
        <v>13</v>
      </c>
      <c r="E4" s="17">
        <v>14</v>
      </c>
      <c r="F4" s="89"/>
      <c r="G4" s="17">
        <v>14</v>
      </c>
      <c r="H4" s="13">
        <v>8</v>
      </c>
      <c r="I4" s="89"/>
      <c r="J4" s="17">
        <v>13</v>
      </c>
      <c r="K4" s="13">
        <v>9</v>
      </c>
      <c r="L4" s="89"/>
      <c r="M4" s="15">
        <v>17</v>
      </c>
      <c r="N4" s="13">
        <v>13</v>
      </c>
      <c r="O4" s="89"/>
      <c r="P4" s="17">
        <v>15</v>
      </c>
      <c r="Q4" s="17">
        <v>10</v>
      </c>
      <c r="R4" s="89"/>
      <c r="S4" s="13">
        <v>10</v>
      </c>
      <c r="T4" s="13">
        <v>8</v>
      </c>
      <c r="U4" s="89"/>
      <c r="V4" s="17">
        <v>14</v>
      </c>
      <c r="W4" s="16">
        <v>15</v>
      </c>
      <c r="X4" s="89"/>
      <c r="Y4" s="2">
        <f>SUM(B4:W4)</f>
        <v>184</v>
      </c>
      <c r="Z4" s="3">
        <f t="shared" si="0"/>
        <v>12.266666666666667</v>
      </c>
      <c r="AA4" s="19"/>
      <c r="AE4" s="25"/>
    </row>
    <row r="5" spans="1:49" ht="20.100000000000001" customHeight="1" x14ac:dyDescent="0.25">
      <c r="A5" s="14" t="s">
        <v>16</v>
      </c>
      <c r="B5" s="11">
        <v>16</v>
      </c>
      <c r="C5" s="89"/>
      <c r="D5" s="17">
        <v>14</v>
      </c>
      <c r="E5" s="17">
        <v>13</v>
      </c>
      <c r="F5" s="89"/>
      <c r="G5" s="13">
        <v>11</v>
      </c>
      <c r="H5" s="11">
        <v>16</v>
      </c>
      <c r="I5" s="89"/>
      <c r="J5" s="16">
        <v>15</v>
      </c>
      <c r="K5" s="13">
        <v>12</v>
      </c>
      <c r="L5" s="89"/>
      <c r="M5" s="12">
        <v>15</v>
      </c>
      <c r="N5" s="13">
        <v>10</v>
      </c>
      <c r="O5" s="89"/>
      <c r="P5" s="11">
        <v>16</v>
      </c>
      <c r="Q5" s="17">
        <v>11</v>
      </c>
      <c r="R5" s="89"/>
      <c r="S5" s="17">
        <v>15</v>
      </c>
      <c r="T5" s="13">
        <v>12</v>
      </c>
      <c r="U5" s="89"/>
      <c r="V5" s="12">
        <v>15</v>
      </c>
      <c r="W5" s="17">
        <v>13</v>
      </c>
      <c r="X5" s="89"/>
      <c r="Y5" s="2">
        <f>SUM(B5:W5)</f>
        <v>204</v>
      </c>
      <c r="Z5" s="3">
        <f t="shared" si="0"/>
        <v>13.6</v>
      </c>
      <c r="AA5" s="19"/>
      <c r="AE5" s="25"/>
    </row>
    <row r="6" spans="1:49" ht="20.100000000000001" customHeight="1" x14ac:dyDescent="0.25">
      <c r="A6" s="14" t="s">
        <v>17</v>
      </c>
      <c r="B6" s="17">
        <v>12</v>
      </c>
      <c r="C6" s="89"/>
      <c r="D6" s="17">
        <v>14</v>
      </c>
      <c r="E6" s="12">
        <v>15</v>
      </c>
      <c r="F6" s="89"/>
      <c r="G6" s="13">
        <v>13</v>
      </c>
      <c r="H6" s="13">
        <v>8</v>
      </c>
      <c r="I6" s="89"/>
      <c r="J6" s="87">
        <v>16</v>
      </c>
      <c r="K6" s="13">
        <v>11</v>
      </c>
      <c r="L6" s="89"/>
      <c r="M6" s="13">
        <v>12</v>
      </c>
      <c r="N6" s="13">
        <v>12</v>
      </c>
      <c r="O6" s="89"/>
      <c r="P6" s="12">
        <v>15</v>
      </c>
      <c r="Q6" s="17">
        <v>14</v>
      </c>
      <c r="R6" s="89"/>
      <c r="S6" s="17">
        <v>13</v>
      </c>
      <c r="T6" s="17">
        <v>14</v>
      </c>
      <c r="U6" s="89"/>
      <c r="V6" s="13">
        <v>13</v>
      </c>
      <c r="W6" s="87">
        <v>16</v>
      </c>
      <c r="X6" s="92"/>
      <c r="Y6" s="4">
        <f>SUM(B6:W6)</f>
        <v>198</v>
      </c>
      <c r="Z6" s="5">
        <f t="shared" si="0"/>
        <v>13.2</v>
      </c>
      <c r="AA6" s="19"/>
      <c r="AE6" s="25"/>
    </row>
    <row r="7" spans="1:49" ht="20.100000000000001" customHeight="1" x14ac:dyDescent="0.25">
      <c r="A7" s="6" t="s">
        <v>19</v>
      </c>
      <c r="B7" s="1">
        <f>SUM(B3:B6)</f>
        <v>49</v>
      </c>
      <c r="C7" s="85"/>
      <c r="D7" s="1">
        <f>SUM(D3:D6)</f>
        <v>52</v>
      </c>
      <c r="E7" s="1">
        <f>SUM(E3:E6)</f>
        <v>56</v>
      </c>
      <c r="F7" s="85"/>
      <c r="G7" s="1">
        <f>SUM(G3:G6)</f>
        <v>52</v>
      </c>
      <c r="H7" s="1">
        <f>SUM(H3:H6)</f>
        <v>42</v>
      </c>
      <c r="I7" s="85"/>
      <c r="J7" s="1">
        <f>SUM(J3:J6)</f>
        <v>55</v>
      </c>
      <c r="K7" s="1">
        <f>SUM(K3:K6)</f>
        <v>43</v>
      </c>
      <c r="L7" s="85"/>
      <c r="M7" s="1">
        <f>SUM(M3:M6)</f>
        <v>59</v>
      </c>
      <c r="N7" s="1">
        <f>SUM(N3:N6)</f>
        <v>47</v>
      </c>
      <c r="O7" s="85"/>
      <c r="P7" s="1">
        <f>SUM(P3:P6)</f>
        <v>61</v>
      </c>
      <c r="Q7" s="1">
        <f>SUM(Q3:Q6)</f>
        <v>45</v>
      </c>
      <c r="R7" s="85"/>
      <c r="S7" s="1">
        <f>SUM(S3:S6)</f>
        <v>53</v>
      </c>
      <c r="T7" s="1">
        <f>SUM(T3:T6)</f>
        <v>39</v>
      </c>
      <c r="U7" s="85"/>
      <c r="V7" s="1">
        <f>SUM(V3:V6)</f>
        <v>51</v>
      </c>
      <c r="W7" s="1">
        <f>SUM(W3:W6)</f>
        <v>57</v>
      </c>
      <c r="X7" s="85"/>
      <c r="Y7" s="22">
        <f>SUM(B7:W7)</f>
        <v>761</v>
      </c>
      <c r="Z7" s="3">
        <f t="shared" si="0"/>
        <v>50.733333333333334</v>
      </c>
      <c r="AA7" s="19"/>
    </row>
    <row r="8" spans="1:49" ht="20.100000000000001" customHeight="1" x14ac:dyDescent="0.25">
      <c r="A8" s="7" t="s">
        <v>21</v>
      </c>
      <c r="B8" s="8">
        <f>AVERAGE(B3:B6)</f>
        <v>12.25</v>
      </c>
      <c r="C8" s="90"/>
      <c r="D8" s="8">
        <f>AVERAGE(D3:D6)</f>
        <v>13</v>
      </c>
      <c r="E8" s="8">
        <f>AVERAGE(E3:E6)</f>
        <v>14</v>
      </c>
      <c r="F8" s="90"/>
      <c r="G8" s="8">
        <f>AVERAGE(G3:G6)</f>
        <v>13</v>
      </c>
      <c r="H8" s="8">
        <f>AVERAGE(H3:H6)</f>
        <v>10.5</v>
      </c>
      <c r="I8" s="90"/>
      <c r="J8" s="8">
        <f>AVERAGE(J3:J6)</f>
        <v>13.75</v>
      </c>
      <c r="K8" s="8">
        <f>AVERAGE(K3:K6)</f>
        <v>10.75</v>
      </c>
      <c r="L8" s="90"/>
      <c r="M8" s="8">
        <f>AVERAGE(M3:M6)</f>
        <v>14.75</v>
      </c>
      <c r="N8" s="8">
        <f>AVERAGE(N3:N6)</f>
        <v>11.75</v>
      </c>
      <c r="O8" s="90"/>
      <c r="P8" s="8">
        <f>AVERAGE(P3:P6)</f>
        <v>15.25</v>
      </c>
      <c r="Q8" s="8">
        <f>AVERAGE(Q3:Q6)</f>
        <v>11.25</v>
      </c>
      <c r="R8" s="90"/>
      <c r="S8" s="8">
        <f>AVERAGE(S3:S6)</f>
        <v>13.25</v>
      </c>
      <c r="T8" s="8">
        <f>AVERAGE(T3:T6)</f>
        <v>9.75</v>
      </c>
      <c r="U8" s="90"/>
      <c r="V8" s="8">
        <f>AVERAGE(V3:V6)</f>
        <v>12.75</v>
      </c>
      <c r="W8" s="8">
        <f>AVERAGE(W3:W6)</f>
        <v>14.25</v>
      </c>
      <c r="X8" s="90"/>
      <c r="Y8" s="2"/>
      <c r="Z8" s="3">
        <f t="shared" si="0"/>
        <v>12.683333333333334</v>
      </c>
      <c r="AA8" s="19"/>
    </row>
    <row r="10" spans="1:49" x14ac:dyDescent="0.25">
      <c r="B10" s="23" t="s">
        <v>73</v>
      </c>
      <c r="C10" s="23"/>
      <c r="D10" s="23"/>
      <c r="E10" s="23" t="s">
        <v>50</v>
      </c>
      <c r="F10" s="23"/>
      <c r="G10" s="23" t="s">
        <v>49</v>
      </c>
      <c r="H10" s="23"/>
      <c r="I10" s="23"/>
      <c r="J10" s="23"/>
      <c r="K10" s="23"/>
      <c r="L10" s="23"/>
      <c r="M10" s="23"/>
      <c r="N10" s="23" t="s">
        <v>59</v>
      </c>
      <c r="O10" s="23"/>
      <c r="P10" s="23" t="s">
        <v>50</v>
      </c>
      <c r="Q10" s="23" t="s">
        <v>58</v>
      </c>
      <c r="R10" s="23"/>
      <c r="S10" s="23" t="s">
        <v>24</v>
      </c>
      <c r="T10" s="23" t="s">
        <v>24</v>
      </c>
      <c r="U10" s="23"/>
      <c r="V10" s="23"/>
      <c r="W10" s="23" t="s">
        <v>77</v>
      </c>
      <c r="X10" s="93"/>
      <c r="Y10" s="93"/>
      <c r="Z10" s="93"/>
    </row>
    <row r="11" spans="1:49" x14ac:dyDescent="0.25">
      <c r="E11" s="23" t="s">
        <v>75</v>
      </c>
      <c r="G11" s="23" t="s">
        <v>62</v>
      </c>
      <c r="P11" s="23"/>
      <c r="S11" s="23"/>
      <c r="T11" s="23" t="s">
        <v>76</v>
      </c>
      <c r="U11" s="23"/>
      <c r="W11" s="23"/>
      <c r="X11" s="23"/>
    </row>
    <row r="12" spans="1:49" x14ac:dyDescent="0.25">
      <c r="A12" s="27" t="s">
        <v>30</v>
      </c>
      <c r="S12" s="23"/>
      <c r="T12" s="23"/>
      <c r="U12" s="23"/>
      <c r="W12" s="23"/>
      <c r="X12" s="23"/>
    </row>
    <row r="13" spans="1:49" x14ac:dyDescent="0.25">
      <c r="A13" s="18"/>
      <c r="B13" s="178" t="s">
        <v>0</v>
      </c>
      <c r="C13" s="178"/>
      <c r="D13" s="178"/>
      <c r="E13" s="175" t="s">
        <v>1</v>
      </c>
      <c r="F13" s="175"/>
      <c r="G13" s="175"/>
      <c r="H13" s="178" t="s">
        <v>2</v>
      </c>
      <c r="I13" s="178"/>
      <c r="J13" s="178"/>
      <c r="K13" s="175" t="s">
        <v>3</v>
      </c>
      <c r="L13" s="175"/>
      <c r="M13" s="175"/>
      <c r="N13" s="178" t="s">
        <v>4</v>
      </c>
      <c r="O13" s="178"/>
      <c r="P13" s="178"/>
      <c r="Q13" s="175" t="s">
        <v>5</v>
      </c>
      <c r="R13" s="175"/>
      <c r="S13" s="175"/>
      <c r="T13" s="179" t="s">
        <v>6</v>
      </c>
      <c r="U13" s="179"/>
      <c r="V13" s="179"/>
      <c r="W13" s="186" t="s">
        <v>7</v>
      </c>
      <c r="X13" s="186"/>
      <c r="Y13" s="186"/>
      <c r="Z13" s="178" t="s">
        <v>8</v>
      </c>
      <c r="AA13" s="178"/>
      <c r="AB13" s="178"/>
      <c r="AC13" s="175" t="s">
        <v>9</v>
      </c>
      <c r="AD13" s="175"/>
      <c r="AE13" s="175"/>
      <c r="AF13" s="178" t="s">
        <v>28</v>
      </c>
      <c r="AG13" s="178"/>
      <c r="AH13" s="178"/>
      <c r="AI13" s="183" t="s">
        <v>11</v>
      </c>
      <c r="AJ13" s="184"/>
      <c r="AK13" s="185"/>
      <c r="AL13" s="180" t="s">
        <v>12</v>
      </c>
      <c r="AM13" s="181"/>
      <c r="AN13" s="182"/>
      <c r="AO13" s="183" t="s">
        <v>13</v>
      </c>
      <c r="AP13" s="184"/>
      <c r="AQ13" s="185"/>
      <c r="AR13" s="180" t="s">
        <v>22</v>
      </c>
      <c r="AS13" s="181"/>
      <c r="AT13" s="182"/>
      <c r="AU13" s="161" t="s">
        <v>18</v>
      </c>
      <c r="AV13" s="162"/>
      <c r="AW13" s="163"/>
    </row>
    <row r="14" spans="1:49" ht="20.100000000000001" customHeight="1" x14ac:dyDescent="0.25">
      <c r="A14" s="18"/>
      <c r="B14" s="26" t="s">
        <v>26</v>
      </c>
      <c r="C14" s="35" t="s">
        <v>23</v>
      </c>
      <c r="D14" s="26" t="s">
        <v>27</v>
      </c>
      <c r="E14" s="8" t="s">
        <v>26</v>
      </c>
      <c r="F14" s="37" t="s">
        <v>23</v>
      </c>
      <c r="G14" s="8" t="s">
        <v>27</v>
      </c>
      <c r="H14" s="26" t="s">
        <v>26</v>
      </c>
      <c r="I14" s="36" t="s">
        <v>23</v>
      </c>
      <c r="J14" s="26" t="s">
        <v>27</v>
      </c>
      <c r="K14" s="8" t="s">
        <v>26</v>
      </c>
      <c r="L14" s="37" t="s">
        <v>23</v>
      </c>
      <c r="M14" s="8" t="s">
        <v>27</v>
      </c>
      <c r="N14" s="26" t="s">
        <v>26</v>
      </c>
      <c r="O14" s="36" t="s">
        <v>23</v>
      </c>
      <c r="P14" s="26" t="s">
        <v>27</v>
      </c>
      <c r="Q14" s="8" t="s">
        <v>26</v>
      </c>
      <c r="R14" s="37" t="s">
        <v>23</v>
      </c>
      <c r="S14" s="8" t="s">
        <v>27</v>
      </c>
      <c r="T14" s="26" t="s">
        <v>26</v>
      </c>
      <c r="U14" s="36" t="s">
        <v>23</v>
      </c>
      <c r="V14" s="26" t="s">
        <v>27</v>
      </c>
      <c r="W14" s="8" t="s">
        <v>26</v>
      </c>
      <c r="X14" s="37" t="s">
        <v>23</v>
      </c>
      <c r="Y14" s="8" t="s">
        <v>27</v>
      </c>
      <c r="Z14" s="26" t="s">
        <v>26</v>
      </c>
      <c r="AA14" s="36" t="s">
        <v>23</v>
      </c>
      <c r="AB14" s="26" t="s">
        <v>27</v>
      </c>
      <c r="AC14" s="8" t="s">
        <v>26</v>
      </c>
      <c r="AD14" s="37" t="s">
        <v>23</v>
      </c>
      <c r="AE14" s="8" t="s">
        <v>27</v>
      </c>
      <c r="AF14" s="26" t="s">
        <v>26</v>
      </c>
      <c r="AG14" s="36" t="s">
        <v>23</v>
      </c>
      <c r="AH14" s="26" t="s">
        <v>27</v>
      </c>
      <c r="AI14" s="8" t="s">
        <v>26</v>
      </c>
      <c r="AJ14" s="37" t="s">
        <v>23</v>
      </c>
      <c r="AK14" s="8" t="s">
        <v>27</v>
      </c>
      <c r="AL14" s="26" t="s">
        <v>26</v>
      </c>
      <c r="AM14" s="36" t="s">
        <v>23</v>
      </c>
      <c r="AN14" s="26" t="s">
        <v>27</v>
      </c>
      <c r="AO14" s="8" t="s">
        <v>26</v>
      </c>
      <c r="AP14" s="37" t="s">
        <v>23</v>
      </c>
      <c r="AQ14" s="8" t="s">
        <v>27</v>
      </c>
      <c r="AR14" s="26" t="s">
        <v>26</v>
      </c>
      <c r="AS14" s="36" t="s">
        <v>23</v>
      </c>
      <c r="AT14" s="26" t="s">
        <v>27</v>
      </c>
      <c r="AU14" s="38" t="s">
        <v>26</v>
      </c>
      <c r="AV14" s="36" t="s">
        <v>23</v>
      </c>
      <c r="AW14" s="2" t="s">
        <v>27</v>
      </c>
    </row>
    <row r="15" spans="1:49" ht="20.100000000000001" customHeight="1" x14ac:dyDescent="0.25">
      <c r="A15" s="14" t="s">
        <v>14</v>
      </c>
      <c r="B15" s="1">
        <v>3</v>
      </c>
      <c r="C15" s="13">
        <v>10</v>
      </c>
      <c r="D15" s="1">
        <v>7</v>
      </c>
      <c r="E15" s="21">
        <v>6</v>
      </c>
      <c r="F15" s="13">
        <v>11</v>
      </c>
      <c r="G15" s="21">
        <v>5</v>
      </c>
      <c r="H15" s="1">
        <v>3</v>
      </c>
      <c r="I15" s="17">
        <v>14</v>
      </c>
      <c r="J15" s="1">
        <v>11</v>
      </c>
      <c r="K15" s="21">
        <v>4</v>
      </c>
      <c r="L15" s="17">
        <v>14</v>
      </c>
      <c r="M15" s="21">
        <v>10</v>
      </c>
      <c r="N15" s="1">
        <v>2</v>
      </c>
      <c r="O15" s="13">
        <v>10</v>
      </c>
      <c r="P15" s="1">
        <v>8</v>
      </c>
      <c r="Q15" s="21">
        <v>1</v>
      </c>
      <c r="R15" s="13">
        <v>11</v>
      </c>
      <c r="S15" s="29">
        <v>10</v>
      </c>
      <c r="T15" s="39">
        <v>5</v>
      </c>
      <c r="U15" s="13">
        <v>11</v>
      </c>
      <c r="V15" s="1">
        <v>6</v>
      </c>
      <c r="W15" s="21">
        <v>7</v>
      </c>
      <c r="X15" s="12">
        <v>15</v>
      </c>
      <c r="Y15" s="21">
        <v>8</v>
      </c>
      <c r="Z15" s="1">
        <v>5</v>
      </c>
      <c r="AA15" s="13">
        <v>12</v>
      </c>
      <c r="AB15" s="1">
        <v>7</v>
      </c>
      <c r="AC15" s="21">
        <v>5</v>
      </c>
      <c r="AD15" s="16">
        <v>15</v>
      </c>
      <c r="AE15" s="21">
        <v>10</v>
      </c>
      <c r="AF15" s="1">
        <v>4</v>
      </c>
      <c r="AG15" s="13">
        <v>10</v>
      </c>
      <c r="AH15" s="1">
        <v>6</v>
      </c>
      <c r="AI15" s="21">
        <v>6</v>
      </c>
      <c r="AJ15" s="17">
        <v>15</v>
      </c>
      <c r="AK15" s="21">
        <v>9</v>
      </c>
      <c r="AL15" s="1">
        <v>0</v>
      </c>
      <c r="AM15" s="55">
        <v>5</v>
      </c>
      <c r="AN15" s="1">
        <v>5</v>
      </c>
      <c r="AO15" s="21">
        <v>2</v>
      </c>
      <c r="AP15" s="13">
        <v>9</v>
      </c>
      <c r="AQ15" s="21">
        <v>7</v>
      </c>
      <c r="AR15" s="1">
        <v>6</v>
      </c>
      <c r="AS15" s="17">
        <v>13</v>
      </c>
      <c r="AT15" s="1">
        <v>7</v>
      </c>
      <c r="AU15" s="1">
        <f>B15+E15+H15+K15+N15+Q15+T15+AD5+W15+Z15+AC15+AF15+AI15+AL15+AO15+AR15</f>
        <v>59</v>
      </c>
      <c r="AV15" s="1">
        <f t="shared" ref="AU15:AW18" si="1">C15+F15+I15+L15+O15+R15+U15+X15+AA15+AD15+AG15+AJ15+AM15+AP15+AS15</f>
        <v>175</v>
      </c>
      <c r="AW15" s="1">
        <f t="shared" si="1"/>
        <v>116</v>
      </c>
    </row>
    <row r="16" spans="1:49" ht="20.100000000000001" customHeight="1" x14ac:dyDescent="0.25">
      <c r="A16" s="14" t="s">
        <v>15</v>
      </c>
      <c r="B16" s="1">
        <v>3</v>
      </c>
      <c r="C16" s="13">
        <v>11</v>
      </c>
      <c r="D16" s="1">
        <v>8</v>
      </c>
      <c r="E16" s="21">
        <v>5</v>
      </c>
      <c r="F16" s="13">
        <v>13</v>
      </c>
      <c r="G16" s="21">
        <v>8</v>
      </c>
      <c r="H16" s="1">
        <v>6</v>
      </c>
      <c r="I16" s="17">
        <v>14</v>
      </c>
      <c r="J16" s="1">
        <v>7</v>
      </c>
      <c r="K16" s="21">
        <v>8</v>
      </c>
      <c r="L16" s="17">
        <v>14</v>
      </c>
      <c r="M16" s="21">
        <v>6</v>
      </c>
      <c r="N16" s="1">
        <v>1</v>
      </c>
      <c r="O16" s="13">
        <v>8</v>
      </c>
      <c r="P16" s="1">
        <v>7</v>
      </c>
      <c r="Q16" s="21">
        <v>8</v>
      </c>
      <c r="R16" s="17">
        <v>13</v>
      </c>
      <c r="S16" s="29">
        <v>5</v>
      </c>
      <c r="T16" s="39">
        <v>1</v>
      </c>
      <c r="U16" s="13">
        <v>9</v>
      </c>
      <c r="V16" s="1">
        <v>8</v>
      </c>
      <c r="W16" s="21">
        <v>5</v>
      </c>
      <c r="X16" s="15">
        <v>17</v>
      </c>
      <c r="Y16" s="21">
        <v>12</v>
      </c>
      <c r="Z16" s="1">
        <v>5</v>
      </c>
      <c r="AA16" s="13">
        <v>13</v>
      </c>
      <c r="AB16" s="1">
        <v>8</v>
      </c>
      <c r="AC16" s="21">
        <v>7</v>
      </c>
      <c r="AD16" s="16">
        <v>15</v>
      </c>
      <c r="AE16" s="21">
        <v>8</v>
      </c>
      <c r="AF16" s="1">
        <v>5</v>
      </c>
      <c r="AG16" s="17">
        <v>10</v>
      </c>
      <c r="AH16" s="1">
        <v>5</v>
      </c>
      <c r="AI16" s="21">
        <v>3</v>
      </c>
      <c r="AJ16" s="13">
        <v>10</v>
      </c>
      <c r="AK16" s="21">
        <v>7</v>
      </c>
      <c r="AL16" s="1">
        <v>3</v>
      </c>
      <c r="AM16" s="55">
        <v>8</v>
      </c>
      <c r="AN16" s="1">
        <v>5</v>
      </c>
      <c r="AO16" s="21">
        <v>9</v>
      </c>
      <c r="AP16" s="17">
        <v>14</v>
      </c>
      <c r="AQ16" s="21">
        <v>5</v>
      </c>
      <c r="AR16" s="1">
        <v>4</v>
      </c>
      <c r="AS16" s="16">
        <v>15</v>
      </c>
      <c r="AT16" s="1">
        <v>11</v>
      </c>
      <c r="AU16" s="1">
        <f t="shared" si="1"/>
        <v>73</v>
      </c>
      <c r="AV16" s="1">
        <f t="shared" si="1"/>
        <v>184</v>
      </c>
      <c r="AW16" s="1">
        <f t="shared" si="1"/>
        <v>110</v>
      </c>
    </row>
    <row r="17" spans="1:49" ht="20.100000000000001" customHeight="1" x14ac:dyDescent="0.25">
      <c r="A17" s="14" t="s">
        <v>16</v>
      </c>
      <c r="B17" s="1">
        <v>6</v>
      </c>
      <c r="C17" s="11">
        <v>16</v>
      </c>
      <c r="D17" s="1">
        <v>10</v>
      </c>
      <c r="E17" s="21">
        <v>3</v>
      </c>
      <c r="F17" s="17">
        <v>14</v>
      </c>
      <c r="G17" s="21">
        <v>11</v>
      </c>
      <c r="H17" s="1">
        <v>4</v>
      </c>
      <c r="I17" s="17">
        <v>13</v>
      </c>
      <c r="J17" s="1">
        <v>9</v>
      </c>
      <c r="K17" s="21">
        <v>3</v>
      </c>
      <c r="L17" s="13">
        <v>11</v>
      </c>
      <c r="M17" s="21">
        <v>8</v>
      </c>
      <c r="N17" s="1">
        <v>5</v>
      </c>
      <c r="O17" s="11">
        <v>16</v>
      </c>
      <c r="P17" s="1">
        <v>11</v>
      </c>
      <c r="Q17" s="21">
        <v>6</v>
      </c>
      <c r="R17" s="16">
        <v>15</v>
      </c>
      <c r="S17" s="29">
        <v>9</v>
      </c>
      <c r="T17" s="39">
        <v>8</v>
      </c>
      <c r="U17" s="13">
        <v>12</v>
      </c>
      <c r="V17" s="1">
        <v>4</v>
      </c>
      <c r="W17" s="21">
        <v>4</v>
      </c>
      <c r="X17" s="12">
        <v>15</v>
      </c>
      <c r="Y17" s="21">
        <v>11</v>
      </c>
      <c r="Z17" s="1">
        <v>5</v>
      </c>
      <c r="AA17" s="13">
        <v>10</v>
      </c>
      <c r="AB17" s="1">
        <v>5</v>
      </c>
      <c r="AC17" s="21">
        <v>6</v>
      </c>
      <c r="AD17" s="11">
        <v>16</v>
      </c>
      <c r="AE17" s="21">
        <v>10</v>
      </c>
      <c r="AF17" s="1">
        <v>6</v>
      </c>
      <c r="AG17" s="17">
        <v>11</v>
      </c>
      <c r="AH17" s="1">
        <v>5</v>
      </c>
      <c r="AI17" s="21">
        <v>7</v>
      </c>
      <c r="AJ17" s="12">
        <v>15</v>
      </c>
      <c r="AK17" s="21">
        <v>8</v>
      </c>
      <c r="AL17" s="1">
        <v>4</v>
      </c>
      <c r="AM17" s="13">
        <v>12</v>
      </c>
      <c r="AN17" s="1">
        <v>8</v>
      </c>
      <c r="AO17" s="21">
        <v>6</v>
      </c>
      <c r="AP17" s="12">
        <v>15</v>
      </c>
      <c r="AQ17" s="21">
        <v>9</v>
      </c>
      <c r="AR17" s="1">
        <v>5</v>
      </c>
      <c r="AS17" s="17">
        <v>13</v>
      </c>
      <c r="AT17" s="1">
        <v>8</v>
      </c>
      <c r="AU17" s="1">
        <f t="shared" si="1"/>
        <v>78</v>
      </c>
      <c r="AV17" s="1">
        <f t="shared" si="1"/>
        <v>204</v>
      </c>
      <c r="AW17" s="1">
        <f t="shared" si="1"/>
        <v>126</v>
      </c>
    </row>
    <row r="18" spans="1:49" ht="20.100000000000001" customHeight="1" x14ac:dyDescent="0.25">
      <c r="A18" s="14" t="s">
        <v>17</v>
      </c>
      <c r="B18" s="1">
        <v>6</v>
      </c>
      <c r="C18" s="17">
        <v>12</v>
      </c>
      <c r="D18" s="1">
        <v>6</v>
      </c>
      <c r="E18" s="21">
        <v>6</v>
      </c>
      <c r="F18" s="17">
        <v>14</v>
      </c>
      <c r="G18" s="21">
        <v>8</v>
      </c>
      <c r="H18" s="1">
        <v>4</v>
      </c>
      <c r="I18" s="12">
        <v>15</v>
      </c>
      <c r="J18" s="1">
        <v>11</v>
      </c>
      <c r="K18" s="21">
        <v>3</v>
      </c>
      <c r="L18" s="13">
        <v>13</v>
      </c>
      <c r="M18" s="21">
        <v>10</v>
      </c>
      <c r="N18" s="1">
        <v>3</v>
      </c>
      <c r="O18" s="13">
        <v>8</v>
      </c>
      <c r="P18" s="1">
        <v>5</v>
      </c>
      <c r="Q18" s="21">
        <v>7</v>
      </c>
      <c r="R18" s="87">
        <v>16</v>
      </c>
      <c r="S18" s="29">
        <v>9</v>
      </c>
      <c r="T18" s="39">
        <v>1</v>
      </c>
      <c r="U18" s="13">
        <v>11</v>
      </c>
      <c r="V18" s="1">
        <v>10</v>
      </c>
      <c r="W18" s="21">
        <v>7</v>
      </c>
      <c r="X18" s="13">
        <v>12</v>
      </c>
      <c r="Y18" s="21">
        <v>5</v>
      </c>
      <c r="Z18" s="1">
        <v>7</v>
      </c>
      <c r="AA18" s="13">
        <v>12</v>
      </c>
      <c r="AB18" s="1">
        <v>5</v>
      </c>
      <c r="AC18" s="21">
        <v>6</v>
      </c>
      <c r="AD18" s="12">
        <v>15</v>
      </c>
      <c r="AE18" s="21">
        <v>9</v>
      </c>
      <c r="AF18" s="1">
        <v>3</v>
      </c>
      <c r="AG18" s="17">
        <v>14</v>
      </c>
      <c r="AH18" s="1">
        <v>11</v>
      </c>
      <c r="AI18" s="21">
        <v>3</v>
      </c>
      <c r="AJ18" s="17">
        <v>13</v>
      </c>
      <c r="AK18" s="21">
        <v>10</v>
      </c>
      <c r="AL18" s="1">
        <v>5</v>
      </c>
      <c r="AM18" s="17">
        <v>14</v>
      </c>
      <c r="AN18" s="1">
        <v>10</v>
      </c>
      <c r="AO18" s="21">
        <v>5</v>
      </c>
      <c r="AP18" s="13">
        <v>13</v>
      </c>
      <c r="AQ18" s="21">
        <v>8</v>
      </c>
      <c r="AR18" s="1">
        <v>5</v>
      </c>
      <c r="AS18" s="16">
        <v>16</v>
      </c>
      <c r="AT18" s="1">
        <v>11</v>
      </c>
      <c r="AU18" s="1">
        <f t="shared" si="1"/>
        <v>71</v>
      </c>
      <c r="AV18" s="1">
        <f t="shared" si="1"/>
        <v>198</v>
      </c>
      <c r="AW18" s="1">
        <f>D18+G18+J18+M18+P18+S18+V18+Y18+AB18+AE18+AH18+AK18+AN18+AQ18+AT18</f>
        <v>128</v>
      </c>
    </row>
    <row r="19" spans="1:49" ht="20.100000000000001" customHeight="1" x14ac:dyDescent="0.25">
      <c r="A19" s="6" t="s">
        <v>19</v>
      </c>
      <c r="B19" s="1">
        <f t="shared" ref="B19:I19" si="2">SUM(B15:B18)</f>
        <v>18</v>
      </c>
      <c r="C19" s="58">
        <f t="shared" si="2"/>
        <v>49</v>
      </c>
      <c r="D19" s="1">
        <f t="shared" si="2"/>
        <v>31</v>
      </c>
      <c r="E19" s="21">
        <f t="shared" si="2"/>
        <v>20</v>
      </c>
      <c r="F19" s="59">
        <f t="shared" si="2"/>
        <v>52</v>
      </c>
      <c r="G19" s="21">
        <f t="shared" si="2"/>
        <v>32</v>
      </c>
      <c r="H19" s="1">
        <f t="shared" si="2"/>
        <v>17</v>
      </c>
      <c r="I19" s="58">
        <f t="shared" si="2"/>
        <v>56</v>
      </c>
      <c r="J19" s="1">
        <f t="shared" ref="J19:S19" si="3">SUM(J15:J18)</f>
        <v>38</v>
      </c>
      <c r="K19" s="21">
        <f t="shared" si="3"/>
        <v>18</v>
      </c>
      <c r="L19" s="59">
        <f t="shared" si="3"/>
        <v>52</v>
      </c>
      <c r="M19" s="21">
        <f t="shared" si="3"/>
        <v>34</v>
      </c>
      <c r="N19" s="1">
        <f t="shared" si="3"/>
        <v>11</v>
      </c>
      <c r="O19" s="58">
        <f t="shared" si="3"/>
        <v>42</v>
      </c>
      <c r="P19" s="1">
        <f t="shared" si="3"/>
        <v>31</v>
      </c>
      <c r="Q19" s="21">
        <f t="shared" si="3"/>
        <v>22</v>
      </c>
      <c r="R19" s="59">
        <f t="shared" si="3"/>
        <v>55</v>
      </c>
      <c r="S19" s="29">
        <f t="shared" si="3"/>
        <v>33</v>
      </c>
      <c r="T19" s="40">
        <f t="shared" ref="T19:Y19" si="4">SUM(T15:T18)</f>
        <v>15</v>
      </c>
      <c r="U19" s="58">
        <f t="shared" si="4"/>
        <v>43</v>
      </c>
      <c r="V19" s="1">
        <f t="shared" si="4"/>
        <v>28</v>
      </c>
      <c r="W19" s="29">
        <f t="shared" si="4"/>
        <v>23</v>
      </c>
      <c r="X19" s="59">
        <f t="shared" si="4"/>
        <v>59</v>
      </c>
      <c r="Y19" s="21">
        <f t="shared" si="4"/>
        <v>36</v>
      </c>
      <c r="Z19" s="1">
        <f t="shared" ref="Z19:AT19" si="5">SUM(Z15:Z18)</f>
        <v>22</v>
      </c>
      <c r="AA19" s="58">
        <f t="shared" si="5"/>
        <v>47</v>
      </c>
      <c r="AB19" s="1">
        <f t="shared" si="5"/>
        <v>25</v>
      </c>
      <c r="AC19" s="21">
        <f t="shared" si="5"/>
        <v>24</v>
      </c>
      <c r="AD19" s="59">
        <f t="shared" si="5"/>
        <v>61</v>
      </c>
      <c r="AE19" s="21">
        <f t="shared" si="5"/>
        <v>37</v>
      </c>
      <c r="AF19" s="1">
        <f t="shared" si="5"/>
        <v>18</v>
      </c>
      <c r="AG19" s="58">
        <f t="shared" si="5"/>
        <v>45</v>
      </c>
      <c r="AH19" s="1">
        <f t="shared" si="5"/>
        <v>27</v>
      </c>
      <c r="AI19" s="21">
        <f t="shared" si="5"/>
        <v>19</v>
      </c>
      <c r="AJ19" s="59">
        <f t="shared" si="5"/>
        <v>53</v>
      </c>
      <c r="AK19" s="21">
        <f t="shared" si="5"/>
        <v>34</v>
      </c>
      <c r="AL19" s="1">
        <f t="shared" si="5"/>
        <v>12</v>
      </c>
      <c r="AM19" s="58">
        <f t="shared" si="5"/>
        <v>39</v>
      </c>
      <c r="AN19" s="1">
        <f t="shared" si="5"/>
        <v>28</v>
      </c>
      <c r="AO19" s="21">
        <f t="shared" si="5"/>
        <v>22</v>
      </c>
      <c r="AP19" s="59">
        <f t="shared" si="5"/>
        <v>51</v>
      </c>
      <c r="AQ19" s="21">
        <f t="shared" si="5"/>
        <v>29</v>
      </c>
      <c r="AR19" s="1">
        <f t="shared" si="5"/>
        <v>20</v>
      </c>
      <c r="AS19" s="58">
        <f t="shared" si="5"/>
        <v>57</v>
      </c>
      <c r="AT19" s="1">
        <f t="shared" si="5"/>
        <v>37</v>
      </c>
      <c r="AU19" s="1">
        <f>B19+E19+H19+K19+N19+Q19+T19+W19+Z19+AC19+AF19+AI19+AL19+AO19+AR19</f>
        <v>281</v>
      </c>
      <c r="AV19" s="60">
        <f>SUM(AV15:AV18)</f>
        <v>761</v>
      </c>
      <c r="AW19" s="1">
        <f>SUM(AW15:AW18)</f>
        <v>480</v>
      </c>
    </row>
    <row r="20" spans="1:49" ht="20.100000000000001" customHeight="1" x14ac:dyDescent="0.25">
      <c r="A20" s="45" t="s">
        <v>29</v>
      </c>
      <c r="B20" s="41">
        <f>B19/C19</f>
        <v>0.36734693877551022</v>
      </c>
      <c r="C20" s="56"/>
      <c r="D20" s="41">
        <f>D19/C19</f>
        <v>0.63265306122448983</v>
      </c>
      <c r="E20" s="42">
        <f>E19/F19</f>
        <v>0.38461538461538464</v>
      </c>
      <c r="F20" s="31"/>
      <c r="G20" s="42">
        <f>G19/F19</f>
        <v>0.61538461538461542</v>
      </c>
      <c r="H20" s="41">
        <f>H19/I19</f>
        <v>0.30357142857142855</v>
      </c>
      <c r="I20" s="56"/>
      <c r="J20" s="41">
        <f>J19/I19</f>
        <v>0.6785714285714286</v>
      </c>
      <c r="K20" s="42">
        <f>K19/L19</f>
        <v>0.34615384615384615</v>
      </c>
      <c r="L20" s="31"/>
      <c r="M20" s="42">
        <f>M19/L19</f>
        <v>0.65384615384615385</v>
      </c>
      <c r="N20" s="41">
        <f>N19/O19</f>
        <v>0.26190476190476192</v>
      </c>
      <c r="O20" s="56"/>
      <c r="P20" s="41">
        <f>P19/O19</f>
        <v>0.73809523809523814</v>
      </c>
      <c r="Q20" s="42">
        <f>Q19/R19</f>
        <v>0.4</v>
      </c>
      <c r="R20" s="31"/>
      <c r="S20" s="43">
        <f>S19/R19</f>
        <v>0.6</v>
      </c>
      <c r="T20" s="44">
        <f>T19/U19</f>
        <v>0.34883720930232559</v>
      </c>
      <c r="U20" s="57"/>
      <c r="V20" s="41">
        <f>V19/U19</f>
        <v>0.65116279069767447</v>
      </c>
      <c r="W20" s="42">
        <f>W19/X19</f>
        <v>0.38983050847457629</v>
      </c>
      <c r="X20" s="46"/>
      <c r="Y20" s="42">
        <f>Y19/X19</f>
        <v>0.61016949152542377</v>
      </c>
      <c r="Z20" s="41">
        <f>Z19/AA19</f>
        <v>0.46808510638297873</v>
      </c>
      <c r="AA20" s="56"/>
      <c r="AB20" s="41">
        <f>AB19/AA19</f>
        <v>0.53191489361702127</v>
      </c>
      <c r="AC20" s="42">
        <f>AC19/AD19</f>
        <v>0.39344262295081966</v>
      </c>
      <c r="AD20" s="31"/>
      <c r="AE20" s="42">
        <f>AE19/AD19</f>
        <v>0.60655737704918034</v>
      </c>
      <c r="AF20" s="41">
        <f>AF19/AG19</f>
        <v>0.4</v>
      </c>
      <c r="AG20" s="56"/>
      <c r="AH20" s="41">
        <f>AH19/AG19</f>
        <v>0.6</v>
      </c>
      <c r="AI20" s="42">
        <f>AI19/AJ19</f>
        <v>0.35849056603773582</v>
      </c>
      <c r="AJ20" s="31"/>
      <c r="AK20" s="42">
        <f>AK19/AJ19</f>
        <v>0.64150943396226412</v>
      </c>
      <c r="AL20" s="41">
        <f>AL19/AM19</f>
        <v>0.30769230769230771</v>
      </c>
      <c r="AM20" s="56"/>
      <c r="AN20" s="41">
        <f>AN19/AM19</f>
        <v>0.71794871794871795</v>
      </c>
      <c r="AO20" s="42">
        <f>AO19/AP19</f>
        <v>0.43137254901960786</v>
      </c>
      <c r="AP20" s="31"/>
      <c r="AQ20" s="42">
        <f>AQ19/AP19</f>
        <v>0.56862745098039214</v>
      </c>
      <c r="AR20" s="41">
        <f>AR19/AS19</f>
        <v>0.35087719298245612</v>
      </c>
      <c r="AS20" s="56"/>
      <c r="AT20" s="41">
        <f>AT19/AS19</f>
        <v>0.64912280701754388</v>
      </c>
      <c r="AU20" s="64">
        <f>AU19/AV19</f>
        <v>0.36925098554533509</v>
      </c>
      <c r="AV20" s="62"/>
      <c r="AW20" s="63">
        <f>AW19/AV19</f>
        <v>0.63074901445466491</v>
      </c>
    </row>
    <row r="21" spans="1:49" ht="20.100000000000001" customHeight="1" x14ac:dyDescent="0.25">
      <c r="A21" s="52" t="s">
        <v>52</v>
      </c>
      <c r="B21" s="48">
        <v>0</v>
      </c>
      <c r="C21" s="47">
        <v>3</v>
      </c>
      <c r="D21" s="48">
        <v>3</v>
      </c>
      <c r="E21" s="49">
        <v>2</v>
      </c>
      <c r="F21" s="49">
        <v>3</v>
      </c>
      <c r="G21" s="49">
        <v>1</v>
      </c>
      <c r="H21" s="48">
        <v>1</v>
      </c>
      <c r="I21" s="48">
        <v>1</v>
      </c>
      <c r="J21" s="48">
        <v>0</v>
      </c>
      <c r="K21" s="49">
        <v>1</v>
      </c>
      <c r="L21" s="49">
        <v>3</v>
      </c>
      <c r="M21" s="49">
        <v>2</v>
      </c>
      <c r="N21" s="48">
        <v>0</v>
      </c>
      <c r="O21" s="48">
        <v>2</v>
      </c>
      <c r="P21" s="48">
        <v>2</v>
      </c>
      <c r="Q21" s="49">
        <v>0</v>
      </c>
      <c r="R21" s="49">
        <v>3</v>
      </c>
      <c r="S21" s="50">
        <v>3</v>
      </c>
      <c r="T21" s="51">
        <v>1</v>
      </c>
      <c r="U21" s="51">
        <v>1</v>
      </c>
      <c r="V21" s="48">
        <v>0</v>
      </c>
      <c r="W21" s="49">
        <v>0</v>
      </c>
      <c r="X21" s="50">
        <v>1</v>
      </c>
      <c r="Y21" s="49">
        <v>1</v>
      </c>
      <c r="Z21" s="48">
        <v>1</v>
      </c>
      <c r="AA21" s="48">
        <v>2</v>
      </c>
      <c r="AB21" s="48">
        <v>1</v>
      </c>
      <c r="AC21" s="49">
        <v>1</v>
      </c>
      <c r="AD21" s="49">
        <v>4</v>
      </c>
      <c r="AE21" s="49">
        <v>3</v>
      </c>
      <c r="AF21" s="48">
        <v>2</v>
      </c>
      <c r="AG21" s="48">
        <v>4</v>
      </c>
      <c r="AH21" s="48">
        <v>2</v>
      </c>
      <c r="AI21" s="49">
        <v>0</v>
      </c>
      <c r="AJ21" s="49">
        <v>5</v>
      </c>
      <c r="AK21" s="49">
        <v>5</v>
      </c>
      <c r="AL21" s="48">
        <v>0</v>
      </c>
      <c r="AM21" s="48">
        <v>0</v>
      </c>
      <c r="AN21" s="48">
        <v>0</v>
      </c>
      <c r="AO21" s="49">
        <v>2</v>
      </c>
      <c r="AP21" s="49">
        <v>6</v>
      </c>
      <c r="AQ21" s="49">
        <v>4</v>
      </c>
      <c r="AR21" s="48">
        <v>1</v>
      </c>
      <c r="AS21" s="48">
        <v>4</v>
      </c>
      <c r="AT21" s="48">
        <v>3</v>
      </c>
      <c r="AU21" s="48">
        <f t="shared" ref="AU21:AV24" si="6">B21+E21+H21+K21+N21+Q21+T21+W21+Z21+AC21+AF21+AI21+AL21+AO21+AR21</f>
        <v>12</v>
      </c>
      <c r="AV21" s="48">
        <f t="shared" si="6"/>
        <v>42</v>
      </c>
      <c r="AW21" s="1">
        <f>D21+G21+J21+M21+P21+S21+V21+Y21+AB21+AE21+AH21+AK21+AN21+AQ21+AT21</f>
        <v>30</v>
      </c>
    </row>
    <row r="22" spans="1:49" ht="20.100000000000001" customHeight="1" x14ac:dyDescent="0.25">
      <c r="A22" s="52" t="s">
        <v>53</v>
      </c>
      <c r="B22" s="48">
        <v>0</v>
      </c>
      <c r="C22" s="47">
        <v>2</v>
      </c>
      <c r="D22" s="48">
        <v>2</v>
      </c>
      <c r="E22" s="49">
        <v>0</v>
      </c>
      <c r="F22" s="49">
        <v>1</v>
      </c>
      <c r="G22" s="49">
        <v>2</v>
      </c>
      <c r="H22" s="48">
        <v>4</v>
      </c>
      <c r="I22" s="48">
        <v>6</v>
      </c>
      <c r="J22" s="48">
        <v>2</v>
      </c>
      <c r="K22" s="49">
        <v>0</v>
      </c>
      <c r="L22" s="49">
        <v>2</v>
      </c>
      <c r="M22" s="49">
        <v>2</v>
      </c>
      <c r="N22" s="48">
        <v>0</v>
      </c>
      <c r="O22" s="48">
        <v>1</v>
      </c>
      <c r="P22" s="48">
        <v>1</v>
      </c>
      <c r="Q22" s="49">
        <v>2</v>
      </c>
      <c r="R22" s="49">
        <v>4</v>
      </c>
      <c r="S22" s="50">
        <v>2</v>
      </c>
      <c r="T22" s="51">
        <v>0</v>
      </c>
      <c r="U22" s="51">
        <v>3</v>
      </c>
      <c r="V22" s="48">
        <v>4</v>
      </c>
      <c r="W22" s="49">
        <v>1</v>
      </c>
      <c r="X22" s="50">
        <v>4</v>
      </c>
      <c r="Y22" s="49">
        <v>3</v>
      </c>
      <c r="Z22" s="48">
        <v>0</v>
      </c>
      <c r="AA22" s="48">
        <v>0</v>
      </c>
      <c r="AB22" s="48">
        <v>0</v>
      </c>
      <c r="AC22" s="49">
        <v>1</v>
      </c>
      <c r="AD22" s="49">
        <v>5</v>
      </c>
      <c r="AE22" s="49">
        <v>4</v>
      </c>
      <c r="AF22" s="48">
        <v>2</v>
      </c>
      <c r="AG22" s="48">
        <v>2</v>
      </c>
      <c r="AH22" s="48">
        <v>0</v>
      </c>
      <c r="AI22" s="49">
        <v>0</v>
      </c>
      <c r="AJ22" s="49">
        <v>0</v>
      </c>
      <c r="AK22" s="49">
        <v>0</v>
      </c>
      <c r="AL22" s="48">
        <v>0</v>
      </c>
      <c r="AM22" s="48">
        <v>5</v>
      </c>
      <c r="AN22" s="48">
        <v>5</v>
      </c>
      <c r="AO22" s="49">
        <v>3</v>
      </c>
      <c r="AP22" s="49">
        <v>3</v>
      </c>
      <c r="AQ22" s="49">
        <v>0</v>
      </c>
      <c r="AR22" s="48">
        <v>0</v>
      </c>
      <c r="AS22" s="48">
        <v>6</v>
      </c>
      <c r="AT22" s="48">
        <v>6</v>
      </c>
      <c r="AU22" s="48">
        <f t="shared" si="6"/>
        <v>13</v>
      </c>
      <c r="AV22" s="48">
        <f t="shared" si="6"/>
        <v>44</v>
      </c>
      <c r="AW22" s="1">
        <f>D22+G22+J22+M22+P22+S22+V22+Y22+AB22+AE22+AH22+AK22+AN22+AQ22+AT22</f>
        <v>33</v>
      </c>
    </row>
    <row r="23" spans="1:49" ht="20.100000000000001" customHeight="1" x14ac:dyDescent="0.25">
      <c r="A23" s="52" t="s">
        <v>54</v>
      </c>
      <c r="B23" s="48">
        <v>2</v>
      </c>
      <c r="C23" s="47">
        <v>7</v>
      </c>
      <c r="D23" s="48">
        <v>5</v>
      </c>
      <c r="E23" s="49">
        <v>0</v>
      </c>
      <c r="F23" s="49">
        <v>5</v>
      </c>
      <c r="G23" s="49">
        <v>5</v>
      </c>
      <c r="H23" s="48">
        <v>0</v>
      </c>
      <c r="I23" s="48">
        <v>1</v>
      </c>
      <c r="J23" s="48">
        <v>1</v>
      </c>
      <c r="K23" s="49">
        <v>0</v>
      </c>
      <c r="L23" s="49">
        <v>0</v>
      </c>
      <c r="M23" s="49">
        <v>0</v>
      </c>
      <c r="N23" s="48">
        <v>1</v>
      </c>
      <c r="O23" s="48">
        <v>1</v>
      </c>
      <c r="P23" s="48">
        <v>0</v>
      </c>
      <c r="Q23" s="49">
        <v>1</v>
      </c>
      <c r="R23" s="49">
        <v>2</v>
      </c>
      <c r="S23" s="50">
        <v>1</v>
      </c>
      <c r="T23" s="51">
        <v>2</v>
      </c>
      <c r="U23" s="51">
        <v>3</v>
      </c>
      <c r="V23" s="48">
        <v>1</v>
      </c>
      <c r="W23" s="49">
        <v>0</v>
      </c>
      <c r="X23" s="50">
        <v>3</v>
      </c>
      <c r="Y23" s="49">
        <v>3</v>
      </c>
      <c r="Z23" s="48">
        <v>0</v>
      </c>
      <c r="AA23" s="48">
        <v>2</v>
      </c>
      <c r="AB23" s="48">
        <v>2</v>
      </c>
      <c r="AC23" s="49">
        <v>2</v>
      </c>
      <c r="AD23" s="49">
        <v>4</v>
      </c>
      <c r="AE23" s="49">
        <v>2</v>
      </c>
      <c r="AF23" s="48">
        <v>3</v>
      </c>
      <c r="AG23" s="48">
        <v>5</v>
      </c>
      <c r="AH23" s="48">
        <v>2</v>
      </c>
      <c r="AI23" s="49">
        <v>2</v>
      </c>
      <c r="AJ23" s="49">
        <v>5</v>
      </c>
      <c r="AK23" s="49">
        <v>3</v>
      </c>
      <c r="AL23" s="48">
        <v>2</v>
      </c>
      <c r="AM23" s="48">
        <v>6</v>
      </c>
      <c r="AN23" s="48">
        <v>4</v>
      </c>
      <c r="AO23" s="49">
        <v>3</v>
      </c>
      <c r="AP23" s="49">
        <v>6</v>
      </c>
      <c r="AQ23" s="49">
        <v>3</v>
      </c>
      <c r="AR23" s="48">
        <v>2</v>
      </c>
      <c r="AS23" s="48">
        <v>3</v>
      </c>
      <c r="AT23" s="48">
        <v>1</v>
      </c>
      <c r="AU23" s="48">
        <f t="shared" si="6"/>
        <v>20</v>
      </c>
      <c r="AV23" s="48">
        <f t="shared" si="6"/>
        <v>53</v>
      </c>
      <c r="AW23" s="1">
        <f>D23+G23+J23+M23+P23+S23+V23+Y23+AB23+AE23+AH23+AK23+AN23+AQ23+AT23</f>
        <v>33</v>
      </c>
    </row>
    <row r="24" spans="1:49" ht="20.100000000000001" customHeight="1" x14ac:dyDescent="0.25">
      <c r="A24" s="52" t="s">
        <v>55</v>
      </c>
      <c r="B24" s="48">
        <v>4</v>
      </c>
      <c r="C24" s="47">
        <v>7</v>
      </c>
      <c r="D24" s="48">
        <v>3</v>
      </c>
      <c r="E24" s="49">
        <v>3</v>
      </c>
      <c r="F24" s="49">
        <v>4</v>
      </c>
      <c r="G24" s="49">
        <v>1</v>
      </c>
      <c r="H24" s="48">
        <v>1</v>
      </c>
      <c r="I24" s="48">
        <v>2</v>
      </c>
      <c r="J24" s="48">
        <v>1</v>
      </c>
      <c r="K24" s="49">
        <v>0</v>
      </c>
      <c r="L24" s="49">
        <v>4</v>
      </c>
      <c r="M24" s="49">
        <v>4</v>
      </c>
      <c r="N24" s="48">
        <v>0</v>
      </c>
      <c r="O24" s="48">
        <v>3</v>
      </c>
      <c r="P24" s="48">
        <v>3</v>
      </c>
      <c r="Q24" s="49">
        <v>3</v>
      </c>
      <c r="R24" s="49">
        <v>6</v>
      </c>
      <c r="S24" s="50">
        <v>3</v>
      </c>
      <c r="T24" s="51">
        <v>1</v>
      </c>
      <c r="U24" s="51">
        <v>6</v>
      </c>
      <c r="V24" s="48">
        <v>5</v>
      </c>
      <c r="W24" s="49">
        <v>1</v>
      </c>
      <c r="X24" s="50">
        <v>4</v>
      </c>
      <c r="Y24" s="49">
        <v>3</v>
      </c>
      <c r="Z24" s="48">
        <v>0</v>
      </c>
      <c r="AA24" s="48">
        <v>1</v>
      </c>
      <c r="AB24" s="48">
        <v>1</v>
      </c>
      <c r="AC24" s="49">
        <v>2</v>
      </c>
      <c r="AD24" s="49">
        <v>4</v>
      </c>
      <c r="AE24" s="49">
        <v>2</v>
      </c>
      <c r="AF24" s="48">
        <v>1</v>
      </c>
      <c r="AG24" s="48">
        <v>6</v>
      </c>
      <c r="AH24" s="48">
        <v>5</v>
      </c>
      <c r="AI24" s="49">
        <v>1</v>
      </c>
      <c r="AJ24" s="49">
        <v>8</v>
      </c>
      <c r="AK24" s="49">
        <v>7</v>
      </c>
      <c r="AL24" s="48">
        <v>1</v>
      </c>
      <c r="AM24" s="48">
        <v>3</v>
      </c>
      <c r="AN24" s="48">
        <v>2</v>
      </c>
      <c r="AO24" s="49">
        <v>4</v>
      </c>
      <c r="AP24" s="49">
        <v>8</v>
      </c>
      <c r="AQ24" s="49">
        <v>4</v>
      </c>
      <c r="AR24" s="48">
        <v>1</v>
      </c>
      <c r="AS24" s="48">
        <v>5</v>
      </c>
      <c r="AT24" s="48">
        <v>4</v>
      </c>
      <c r="AU24" s="48">
        <f t="shared" si="6"/>
        <v>23</v>
      </c>
      <c r="AV24" s="48">
        <f t="shared" si="6"/>
        <v>71</v>
      </c>
      <c r="AW24" s="1">
        <f>D24+G24+J24+M24+P24+S24+V24+Y24+AB24+AE24+AH24+AK24+AN24+AQ24+AT24</f>
        <v>48</v>
      </c>
    </row>
    <row r="25" spans="1:49" ht="20.100000000000001" customHeight="1" x14ac:dyDescent="0.25">
      <c r="A25" s="53" t="s">
        <v>56</v>
      </c>
      <c r="B25" s="48">
        <v>6</v>
      </c>
      <c r="C25" s="47">
        <v>19</v>
      </c>
      <c r="D25" s="48">
        <v>12</v>
      </c>
      <c r="E25" s="49">
        <f t="shared" ref="E25:V25" si="7">SUM(E21:E24)</f>
        <v>5</v>
      </c>
      <c r="F25" s="49">
        <f t="shared" si="7"/>
        <v>13</v>
      </c>
      <c r="G25" s="49">
        <f t="shared" si="7"/>
        <v>9</v>
      </c>
      <c r="H25" s="48">
        <f t="shared" si="7"/>
        <v>6</v>
      </c>
      <c r="I25" s="48">
        <f t="shared" si="7"/>
        <v>10</v>
      </c>
      <c r="J25" s="48">
        <f t="shared" si="7"/>
        <v>4</v>
      </c>
      <c r="K25" s="49">
        <f t="shared" si="7"/>
        <v>1</v>
      </c>
      <c r="L25" s="49">
        <f t="shared" si="7"/>
        <v>9</v>
      </c>
      <c r="M25" s="49">
        <f t="shared" si="7"/>
        <v>8</v>
      </c>
      <c r="N25" s="48">
        <f t="shared" si="7"/>
        <v>1</v>
      </c>
      <c r="O25" s="48">
        <f t="shared" si="7"/>
        <v>7</v>
      </c>
      <c r="P25" s="48">
        <f t="shared" si="7"/>
        <v>6</v>
      </c>
      <c r="Q25" s="49">
        <f t="shared" si="7"/>
        <v>6</v>
      </c>
      <c r="R25" s="49">
        <f t="shared" si="7"/>
        <v>15</v>
      </c>
      <c r="S25" s="50">
        <f t="shared" si="7"/>
        <v>9</v>
      </c>
      <c r="T25" s="51">
        <f t="shared" si="7"/>
        <v>4</v>
      </c>
      <c r="U25" s="51">
        <f t="shared" si="7"/>
        <v>13</v>
      </c>
      <c r="V25" s="48">
        <f t="shared" si="7"/>
        <v>10</v>
      </c>
      <c r="W25" s="49">
        <f t="shared" ref="W25:AV25" si="8">SUM(W21:W24)</f>
        <v>2</v>
      </c>
      <c r="X25" s="50">
        <f t="shared" si="8"/>
        <v>12</v>
      </c>
      <c r="Y25" s="49">
        <f t="shared" si="8"/>
        <v>10</v>
      </c>
      <c r="Z25" s="48">
        <f t="shared" si="8"/>
        <v>1</v>
      </c>
      <c r="AA25" s="48">
        <f t="shared" si="8"/>
        <v>5</v>
      </c>
      <c r="AB25" s="48">
        <f t="shared" si="8"/>
        <v>4</v>
      </c>
      <c r="AC25" s="49">
        <f t="shared" si="8"/>
        <v>6</v>
      </c>
      <c r="AD25" s="49">
        <f t="shared" si="8"/>
        <v>17</v>
      </c>
      <c r="AE25" s="49">
        <f t="shared" si="8"/>
        <v>11</v>
      </c>
      <c r="AF25" s="48">
        <f t="shared" si="8"/>
        <v>8</v>
      </c>
      <c r="AG25" s="48">
        <f t="shared" si="8"/>
        <v>17</v>
      </c>
      <c r="AH25" s="48">
        <f t="shared" si="8"/>
        <v>9</v>
      </c>
      <c r="AI25" s="49">
        <f t="shared" si="8"/>
        <v>3</v>
      </c>
      <c r="AJ25" s="49">
        <f t="shared" si="8"/>
        <v>18</v>
      </c>
      <c r="AK25" s="49">
        <f t="shared" si="8"/>
        <v>15</v>
      </c>
      <c r="AL25" s="48">
        <f t="shared" si="8"/>
        <v>3</v>
      </c>
      <c r="AM25" s="48">
        <f t="shared" si="8"/>
        <v>14</v>
      </c>
      <c r="AN25" s="48">
        <f t="shared" si="8"/>
        <v>11</v>
      </c>
      <c r="AO25" s="49">
        <f t="shared" si="8"/>
        <v>12</v>
      </c>
      <c r="AP25" s="49">
        <f t="shared" si="8"/>
        <v>23</v>
      </c>
      <c r="AQ25" s="49">
        <f t="shared" si="8"/>
        <v>11</v>
      </c>
      <c r="AR25" s="48">
        <f t="shared" si="8"/>
        <v>4</v>
      </c>
      <c r="AS25" s="48">
        <f t="shared" si="8"/>
        <v>18</v>
      </c>
      <c r="AT25" s="48">
        <f t="shared" si="8"/>
        <v>14</v>
      </c>
      <c r="AU25" s="48">
        <f t="shared" si="8"/>
        <v>68</v>
      </c>
      <c r="AV25" s="61">
        <f t="shared" si="8"/>
        <v>210</v>
      </c>
      <c r="AW25" s="1">
        <f>SUM(AW21:AW24)</f>
        <v>144</v>
      </c>
    </row>
    <row r="26" spans="1:49" ht="20.100000000000001" customHeight="1" x14ac:dyDescent="0.25">
      <c r="A26" s="2" t="s">
        <v>57</v>
      </c>
      <c r="B26" s="20">
        <f>B25/C25</f>
        <v>0.31578947368421051</v>
      </c>
      <c r="C26" s="20">
        <f>C25/C19</f>
        <v>0.38775510204081631</v>
      </c>
      <c r="D26" s="20">
        <f>D25/C25</f>
        <v>0.63157894736842102</v>
      </c>
      <c r="E26" s="28">
        <f>E25/F25</f>
        <v>0.38461538461538464</v>
      </c>
      <c r="F26" s="28">
        <f>F25/F19</f>
        <v>0.25</v>
      </c>
      <c r="G26" s="28">
        <f>G25/F25</f>
        <v>0.69230769230769229</v>
      </c>
      <c r="H26" s="20">
        <f>H25/I25</f>
        <v>0.6</v>
      </c>
      <c r="I26" s="20">
        <f>I25/I19</f>
        <v>0.17857142857142858</v>
      </c>
      <c r="J26" s="20">
        <f>J25/I25</f>
        <v>0.4</v>
      </c>
      <c r="K26" s="28">
        <f>K25/L25</f>
        <v>0.1111111111111111</v>
      </c>
      <c r="L26" s="28">
        <f>L25/L19</f>
        <v>0.17307692307692307</v>
      </c>
      <c r="M26" s="28">
        <f>M25/L25</f>
        <v>0.88888888888888884</v>
      </c>
      <c r="N26" s="20">
        <f>N25/O25</f>
        <v>0.14285714285714285</v>
      </c>
      <c r="O26" s="20">
        <f>O25/O19</f>
        <v>0.16666666666666666</v>
      </c>
      <c r="P26" s="20">
        <f>P25/O25</f>
        <v>0.8571428571428571</v>
      </c>
      <c r="Q26" s="28">
        <f>Q25/R25</f>
        <v>0.4</v>
      </c>
      <c r="R26" s="28">
        <f>R25/R19</f>
        <v>0.27272727272727271</v>
      </c>
      <c r="S26" s="28">
        <f>S25/R25</f>
        <v>0.6</v>
      </c>
      <c r="T26" s="20">
        <f>T25/U25</f>
        <v>0.30769230769230771</v>
      </c>
      <c r="U26" s="20">
        <f>U25/U19</f>
        <v>0.30232558139534882</v>
      </c>
      <c r="V26" s="20">
        <f>V25/U25</f>
        <v>0.76923076923076927</v>
      </c>
      <c r="W26" s="28">
        <f>W25/X25</f>
        <v>0.16666666666666666</v>
      </c>
      <c r="X26" s="54">
        <f>X25/X19</f>
        <v>0.20338983050847459</v>
      </c>
      <c r="Y26" s="28">
        <f>Y25/X25</f>
        <v>0.83333333333333337</v>
      </c>
      <c r="Z26" s="20">
        <f>Z25/AA25</f>
        <v>0.2</v>
      </c>
      <c r="AA26" s="20">
        <f>AA25/AA19</f>
        <v>0.10638297872340426</v>
      </c>
      <c r="AB26" s="20">
        <f>AB25/AA25</f>
        <v>0.8</v>
      </c>
      <c r="AC26" s="28">
        <f>AC25/AD25</f>
        <v>0.35294117647058826</v>
      </c>
      <c r="AD26" s="28">
        <f>+AD25/AD19</f>
        <v>0.27868852459016391</v>
      </c>
      <c r="AE26" s="28">
        <f>+AE25/AD25</f>
        <v>0.6470588235294118</v>
      </c>
      <c r="AF26" s="20">
        <f>AF25/AG25</f>
        <v>0.47058823529411764</v>
      </c>
      <c r="AG26" s="20">
        <f>AG25/AG19</f>
        <v>0.37777777777777777</v>
      </c>
      <c r="AH26" s="20">
        <f>AH25/AG25</f>
        <v>0.52941176470588236</v>
      </c>
      <c r="AI26" s="28">
        <f>AI25/AJ25</f>
        <v>0.16666666666666666</v>
      </c>
      <c r="AJ26" s="28">
        <f>AJ25/AJ19</f>
        <v>0.33962264150943394</v>
      </c>
      <c r="AK26" s="28">
        <f>AK25/AJ25</f>
        <v>0.83333333333333337</v>
      </c>
      <c r="AL26" s="20">
        <f>AL25/AM25</f>
        <v>0.21428571428571427</v>
      </c>
      <c r="AM26" s="20">
        <f>AM25/AM19</f>
        <v>0.35897435897435898</v>
      </c>
      <c r="AN26" s="20">
        <f>AN25/AM25</f>
        <v>0.7857142857142857</v>
      </c>
      <c r="AO26" s="28">
        <f>AO25/AP25</f>
        <v>0.52173913043478259</v>
      </c>
      <c r="AP26" s="28">
        <f>AP25/AP19</f>
        <v>0.45098039215686275</v>
      </c>
      <c r="AQ26" s="28">
        <f>AQ25/AP25</f>
        <v>0.47826086956521741</v>
      </c>
      <c r="AR26" s="20">
        <f>AR25/AS25</f>
        <v>0.22222222222222221</v>
      </c>
      <c r="AS26" s="20">
        <f>AS25/AS19</f>
        <v>0.31578947368421051</v>
      </c>
      <c r="AT26" s="20">
        <f>AT25/AS25</f>
        <v>0.77777777777777779</v>
      </c>
      <c r="AU26" s="63">
        <f>AU25/AV25</f>
        <v>0.32380952380952382</v>
      </c>
      <c r="AV26" s="63">
        <f>AV25/AV19</f>
        <v>0.27595269382391591</v>
      </c>
      <c r="AW26" s="63">
        <f>AW25/AV25</f>
        <v>0.68571428571428572</v>
      </c>
    </row>
    <row r="27" spans="1:49" x14ac:dyDescent="0.25">
      <c r="A27" s="30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2"/>
      <c r="T27" s="33"/>
      <c r="U27" s="33"/>
      <c r="V27" s="34"/>
      <c r="W27" s="33"/>
      <c r="X27" s="33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</row>
    <row r="28" spans="1:49" x14ac:dyDescent="0.25">
      <c r="A28" s="30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2"/>
      <c r="T28" s="33"/>
      <c r="U28" s="33"/>
      <c r="V28" s="34"/>
      <c r="W28" s="33"/>
      <c r="X28" s="33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23" t="s">
        <v>24</v>
      </c>
      <c r="AK28" s="34"/>
      <c r="AL28" s="34"/>
      <c r="AM28" s="23" t="s">
        <v>24</v>
      </c>
      <c r="AN28" s="34"/>
      <c r="AO28" s="34"/>
      <c r="AP28" s="34"/>
      <c r="AQ28" s="34"/>
      <c r="AR28" s="34"/>
      <c r="AS28" s="23" t="s">
        <v>25</v>
      </c>
      <c r="AT28" s="34"/>
      <c r="AU28" s="34"/>
      <c r="AV28" s="34"/>
      <c r="AW28" s="34"/>
    </row>
    <row r="29" spans="1:49" x14ac:dyDescent="0.25">
      <c r="S29" s="23"/>
      <c r="T29" s="23"/>
      <c r="U29" s="23"/>
      <c r="W29" s="23"/>
      <c r="X29" s="23"/>
    </row>
    <row r="32" spans="1:49" x14ac:dyDescent="0.25">
      <c r="AU32" t="s">
        <v>113</v>
      </c>
      <c r="AV32" t="s">
        <v>114</v>
      </c>
      <c r="AW32" t="s">
        <v>115</v>
      </c>
    </row>
    <row r="33" spans="46:49" x14ac:dyDescent="0.25">
      <c r="AT33">
        <v>6</v>
      </c>
      <c r="AU33">
        <v>59</v>
      </c>
      <c r="AV33">
        <v>116</v>
      </c>
      <c r="AW33">
        <f>SUM(AU33:AV33)</f>
        <v>175</v>
      </c>
    </row>
    <row r="34" spans="46:49" x14ac:dyDescent="0.25">
      <c r="AT34">
        <v>5</v>
      </c>
      <c r="AU34">
        <v>73</v>
      </c>
      <c r="AV34">
        <v>110</v>
      </c>
      <c r="AW34">
        <f>SUM(AU34:AV34)</f>
        <v>183</v>
      </c>
    </row>
    <row r="35" spans="46:49" x14ac:dyDescent="0.25">
      <c r="AT35">
        <v>4</v>
      </c>
      <c r="AU35">
        <v>78</v>
      </c>
      <c r="AV35">
        <v>126</v>
      </c>
      <c r="AW35">
        <f>SUM(AU35:AV35)</f>
        <v>204</v>
      </c>
    </row>
    <row r="36" spans="46:49" x14ac:dyDescent="0.25">
      <c r="AT36">
        <v>3</v>
      </c>
      <c r="AU36">
        <v>71</v>
      </c>
      <c r="AV36">
        <v>128</v>
      </c>
      <c r="AW36">
        <f>SUM(AU36:AV36)</f>
        <v>199</v>
      </c>
    </row>
    <row r="37" spans="46:49" x14ac:dyDescent="0.25">
      <c r="AT37" t="s">
        <v>115</v>
      </c>
      <c r="AU37">
        <f>SUM(AU33:AU36)</f>
        <v>281</v>
      </c>
      <c r="AV37">
        <f>SUM(AV33:AV36)</f>
        <v>480</v>
      </c>
      <c r="AW37">
        <f>SUM(AW33:AW36)</f>
        <v>761</v>
      </c>
    </row>
    <row r="86" spans="1:20" x14ac:dyDescent="0.25">
      <c r="P86" s="73"/>
      <c r="Q86" s="189" t="s">
        <v>31</v>
      </c>
      <c r="R86" s="190"/>
      <c r="S86" s="180" t="s">
        <v>38</v>
      </c>
      <c r="T86" s="182"/>
    </row>
    <row r="87" spans="1:20" x14ac:dyDescent="0.25">
      <c r="A87" s="67"/>
      <c r="B87" s="68" t="s">
        <v>31</v>
      </c>
      <c r="C87" s="65" t="s">
        <v>32</v>
      </c>
      <c r="P87" s="67"/>
      <c r="Q87" s="74" t="s">
        <v>39</v>
      </c>
      <c r="R87" s="74" t="s">
        <v>40</v>
      </c>
      <c r="S87" s="75" t="s">
        <v>39</v>
      </c>
      <c r="T87" s="75" t="s">
        <v>40</v>
      </c>
    </row>
    <row r="88" spans="1:20" ht="15.75" x14ac:dyDescent="0.25">
      <c r="A88" s="69" t="s">
        <v>33</v>
      </c>
      <c r="B88" s="70">
        <v>139</v>
      </c>
      <c r="C88" s="40">
        <f>AV15</f>
        <v>175</v>
      </c>
      <c r="P88" s="69" t="s">
        <v>33</v>
      </c>
      <c r="Q88" s="74">
        <v>14</v>
      </c>
      <c r="R88" s="74">
        <v>9.9</v>
      </c>
      <c r="S88" s="75">
        <v>14</v>
      </c>
      <c r="T88" s="76">
        <f>C88/S88</f>
        <v>12.5</v>
      </c>
    </row>
    <row r="89" spans="1:20" ht="15.75" x14ac:dyDescent="0.25">
      <c r="A89" s="69" t="s">
        <v>34</v>
      </c>
      <c r="B89" s="70">
        <v>190</v>
      </c>
      <c r="C89" s="40">
        <f>AV16</f>
        <v>184</v>
      </c>
      <c r="P89" s="69" t="s">
        <v>34</v>
      </c>
      <c r="Q89" s="74">
        <v>15</v>
      </c>
      <c r="R89" s="74">
        <v>12.7</v>
      </c>
      <c r="S89" s="75">
        <v>15</v>
      </c>
      <c r="T89" s="76">
        <f>C89/S89</f>
        <v>12.266666666666667</v>
      </c>
    </row>
    <row r="90" spans="1:20" ht="15.75" x14ac:dyDescent="0.25">
      <c r="A90" s="69" t="s">
        <v>35</v>
      </c>
      <c r="B90" s="70">
        <v>201</v>
      </c>
      <c r="C90" s="40">
        <f>AV17</f>
        <v>204</v>
      </c>
      <c r="P90" s="69" t="s">
        <v>35</v>
      </c>
      <c r="Q90" s="74">
        <v>15</v>
      </c>
      <c r="R90" s="74">
        <v>13.4</v>
      </c>
      <c r="S90" s="75">
        <v>15</v>
      </c>
      <c r="T90" s="76">
        <f>C90/S90</f>
        <v>13.6</v>
      </c>
    </row>
    <row r="91" spans="1:20" ht="15.75" x14ac:dyDescent="0.25">
      <c r="A91" s="71" t="s">
        <v>36</v>
      </c>
      <c r="B91" s="70">
        <v>195</v>
      </c>
      <c r="C91" s="40">
        <f>AV18</f>
        <v>198</v>
      </c>
      <c r="P91" s="71" t="s">
        <v>36</v>
      </c>
      <c r="Q91" s="74">
        <v>15</v>
      </c>
      <c r="R91" s="77">
        <f>AVERAGE(R88:R90)</f>
        <v>12</v>
      </c>
      <c r="S91" s="75">
        <v>15</v>
      </c>
      <c r="T91" s="76">
        <f>C91/S91</f>
        <v>13.2</v>
      </c>
    </row>
    <row r="92" spans="1:20" ht="15.75" x14ac:dyDescent="0.25">
      <c r="A92" s="72" t="s">
        <v>37</v>
      </c>
      <c r="B92" s="70">
        <f>SUM(B88:B90,B91)</f>
        <v>725</v>
      </c>
      <c r="C92" s="40">
        <f>SUM(C88,C89,C90,C91)</f>
        <v>761</v>
      </c>
      <c r="P92" s="72" t="s">
        <v>37</v>
      </c>
      <c r="Q92" s="74">
        <f>SUM(Q88:Q91)</f>
        <v>59</v>
      </c>
      <c r="R92" s="74">
        <f>AVERAGE(R88:R91)</f>
        <v>12</v>
      </c>
      <c r="S92" s="1">
        <f>SUM(S88:S91)</f>
        <v>59</v>
      </c>
      <c r="T92" s="76">
        <f>AVERAGE(T88:T91)</f>
        <v>12.891666666666666</v>
      </c>
    </row>
    <row r="95" spans="1:20" x14ac:dyDescent="0.25">
      <c r="P95" s="73"/>
      <c r="Q95" s="78" t="s">
        <v>31</v>
      </c>
      <c r="R95" s="79" t="s">
        <v>38</v>
      </c>
    </row>
    <row r="96" spans="1:20" x14ac:dyDescent="0.25">
      <c r="P96" s="67"/>
      <c r="Q96" s="74" t="s">
        <v>40</v>
      </c>
      <c r="R96" s="75" t="s">
        <v>40</v>
      </c>
    </row>
    <row r="97" spans="1:18" x14ac:dyDescent="0.25">
      <c r="P97" s="69" t="s">
        <v>33</v>
      </c>
      <c r="Q97" s="74">
        <v>9.9</v>
      </c>
      <c r="R97" s="76">
        <f>T88</f>
        <v>12.5</v>
      </c>
    </row>
    <row r="98" spans="1:18" x14ac:dyDescent="0.25">
      <c r="B98" s="68" t="s">
        <v>31</v>
      </c>
      <c r="C98" s="97" t="s">
        <v>32</v>
      </c>
      <c r="P98" s="69" t="s">
        <v>34</v>
      </c>
      <c r="Q98" s="74">
        <v>12.7</v>
      </c>
      <c r="R98" s="76">
        <f>T89</f>
        <v>12.266666666666667</v>
      </c>
    </row>
    <row r="99" spans="1:18" x14ac:dyDescent="0.25">
      <c r="A99" t="s">
        <v>18</v>
      </c>
      <c r="B99" s="98">
        <v>725</v>
      </c>
      <c r="C99" s="98">
        <v>760</v>
      </c>
      <c r="P99" s="69" t="s">
        <v>35</v>
      </c>
      <c r="Q99" s="74">
        <v>13.4</v>
      </c>
      <c r="R99" s="76">
        <f>T90</f>
        <v>13.6</v>
      </c>
    </row>
    <row r="100" spans="1:18" x14ac:dyDescent="0.25">
      <c r="P100" s="71" t="s">
        <v>36</v>
      </c>
      <c r="Q100" s="77">
        <f>AVERAGE(Q97:Q99)</f>
        <v>12</v>
      </c>
      <c r="R100" s="76">
        <f>T91</f>
        <v>13.2</v>
      </c>
    </row>
    <row r="101" spans="1:18" x14ac:dyDescent="0.25">
      <c r="P101" s="72" t="s">
        <v>37</v>
      </c>
      <c r="Q101" s="74">
        <f>AVERAGE(Q97:Q100)</f>
        <v>12</v>
      </c>
      <c r="R101" s="76">
        <f>AVERAGE(R97:R100)</f>
        <v>12.891666666666666</v>
      </c>
    </row>
    <row r="112" spans="1:18" x14ac:dyDescent="0.25">
      <c r="B112" s="2"/>
      <c r="C112" s="1" t="s">
        <v>0</v>
      </c>
      <c r="D112" s="1" t="s">
        <v>1</v>
      </c>
      <c r="E112" s="1" t="s">
        <v>2</v>
      </c>
      <c r="F112" s="1" t="s">
        <v>3</v>
      </c>
      <c r="G112" s="1" t="s">
        <v>4</v>
      </c>
      <c r="H112" s="1" t="s">
        <v>5</v>
      </c>
      <c r="I112" s="1" t="s">
        <v>6</v>
      </c>
      <c r="J112" s="1" t="s">
        <v>7</v>
      </c>
      <c r="K112" s="1" t="s">
        <v>42</v>
      </c>
      <c r="L112" s="1" t="s">
        <v>9</v>
      </c>
      <c r="M112" s="1" t="s">
        <v>41</v>
      </c>
      <c r="N112" s="1" t="s">
        <v>11</v>
      </c>
      <c r="O112" s="1" t="s">
        <v>12</v>
      </c>
      <c r="P112" s="1" t="s">
        <v>13</v>
      </c>
      <c r="Q112" s="1" t="s">
        <v>22</v>
      </c>
      <c r="R112" s="95" t="s">
        <v>18</v>
      </c>
    </row>
    <row r="113" spans="2:18" x14ac:dyDescent="0.25">
      <c r="B113" s="2" t="s">
        <v>48</v>
      </c>
      <c r="C113" s="1">
        <f>C25</f>
        <v>19</v>
      </c>
      <c r="D113" s="1">
        <f>F25</f>
        <v>13</v>
      </c>
      <c r="E113" s="1">
        <f>I25</f>
        <v>10</v>
      </c>
      <c r="F113" s="1">
        <f>L25</f>
        <v>9</v>
      </c>
      <c r="G113" s="1">
        <f>O25</f>
        <v>7</v>
      </c>
      <c r="H113" s="1">
        <f>R25</f>
        <v>15</v>
      </c>
      <c r="I113" s="1">
        <f>U25</f>
        <v>13</v>
      </c>
      <c r="J113" s="1">
        <f>X25</f>
        <v>12</v>
      </c>
      <c r="K113" s="1">
        <f>AA25</f>
        <v>5</v>
      </c>
      <c r="L113" s="1">
        <f>AD25</f>
        <v>17</v>
      </c>
      <c r="M113" s="1">
        <f>AG25</f>
        <v>17</v>
      </c>
      <c r="N113" s="1">
        <f>AJ25</f>
        <v>18</v>
      </c>
      <c r="O113" s="1">
        <f>AM25</f>
        <v>14</v>
      </c>
      <c r="P113" s="1">
        <f>AP25</f>
        <v>23</v>
      </c>
      <c r="Q113" s="1">
        <f>AS25</f>
        <v>18</v>
      </c>
      <c r="R113">
        <f>SUM(C113:Q113)</f>
        <v>210</v>
      </c>
    </row>
    <row r="114" spans="2:18" x14ac:dyDescent="0.25">
      <c r="B114" s="2" t="s">
        <v>43</v>
      </c>
      <c r="C114" s="1">
        <f>C19</f>
        <v>49</v>
      </c>
      <c r="D114" s="1">
        <f>F19</f>
        <v>52</v>
      </c>
      <c r="E114" s="1">
        <f>I19</f>
        <v>56</v>
      </c>
      <c r="F114" s="1">
        <f>L19</f>
        <v>52</v>
      </c>
      <c r="G114" s="1">
        <f>O19</f>
        <v>42</v>
      </c>
      <c r="H114" s="1">
        <f>R19</f>
        <v>55</v>
      </c>
      <c r="I114" s="1">
        <f>U19</f>
        <v>43</v>
      </c>
      <c r="J114" s="1">
        <f>X19</f>
        <v>59</v>
      </c>
      <c r="K114" s="1">
        <f>AA19</f>
        <v>47</v>
      </c>
      <c r="L114" s="1">
        <f>AD19</f>
        <v>61</v>
      </c>
      <c r="M114" s="1">
        <f>AG19</f>
        <v>45</v>
      </c>
      <c r="N114" s="1">
        <f>AJ19</f>
        <v>53</v>
      </c>
      <c r="O114" s="1">
        <f>AM19</f>
        <v>39</v>
      </c>
      <c r="P114" s="1">
        <f>AP19</f>
        <v>51</v>
      </c>
      <c r="Q114" s="1">
        <f>AS19</f>
        <v>57</v>
      </c>
      <c r="R114">
        <f>SUM(C114:Q114)</f>
        <v>761</v>
      </c>
    </row>
    <row r="115" spans="2:18" x14ac:dyDescent="0.25">
      <c r="B115" s="66" t="s">
        <v>44</v>
      </c>
      <c r="C115" s="20">
        <f t="shared" ref="C115:Q115" si="9">C113/C114</f>
        <v>0.38775510204081631</v>
      </c>
      <c r="D115" s="20">
        <f t="shared" si="9"/>
        <v>0.25</v>
      </c>
      <c r="E115" s="20">
        <f t="shared" si="9"/>
        <v>0.17857142857142858</v>
      </c>
      <c r="F115" s="20">
        <f t="shared" si="9"/>
        <v>0.17307692307692307</v>
      </c>
      <c r="G115" s="20">
        <f t="shared" si="9"/>
        <v>0.16666666666666666</v>
      </c>
      <c r="H115" s="20">
        <f t="shared" si="9"/>
        <v>0.27272727272727271</v>
      </c>
      <c r="I115" s="20">
        <f t="shared" si="9"/>
        <v>0.30232558139534882</v>
      </c>
      <c r="J115" s="20">
        <f t="shared" si="9"/>
        <v>0.20338983050847459</v>
      </c>
      <c r="K115" s="20">
        <f t="shared" si="9"/>
        <v>0.10638297872340426</v>
      </c>
      <c r="L115" s="20">
        <f t="shared" si="9"/>
        <v>0.27868852459016391</v>
      </c>
      <c r="M115" s="20">
        <f t="shared" si="9"/>
        <v>0.37777777777777777</v>
      </c>
      <c r="N115" s="20">
        <f t="shared" si="9"/>
        <v>0.33962264150943394</v>
      </c>
      <c r="O115" s="20">
        <f t="shared" si="9"/>
        <v>0.35897435897435898</v>
      </c>
      <c r="P115" s="20">
        <f t="shared" si="9"/>
        <v>0.45098039215686275</v>
      </c>
      <c r="Q115" s="20">
        <f t="shared" si="9"/>
        <v>0.31578947368421051</v>
      </c>
      <c r="R115" s="94">
        <f>AVERAGE(C115:Q115)</f>
        <v>0.27751526349354283</v>
      </c>
    </row>
    <row r="143" spans="1:2" x14ac:dyDescent="0.25">
      <c r="A143" s="2" t="s">
        <v>45</v>
      </c>
      <c r="B143" s="2">
        <f>AV19-AV25</f>
        <v>551</v>
      </c>
    </row>
    <row r="144" spans="1:2" x14ac:dyDescent="0.25">
      <c r="A144" s="2" t="s">
        <v>46</v>
      </c>
      <c r="B144" s="2">
        <f>AV25</f>
        <v>210</v>
      </c>
    </row>
  </sheetData>
  <mergeCells count="19">
    <mergeCell ref="A1:G1"/>
    <mergeCell ref="B13:D13"/>
    <mergeCell ref="E13:G13"/>
    <mergeCell ref="Q86:R86"/>
    <mergeCell ref="S86:T86"/>
    <mergeCell ref="AU13:AW13"/>
    <mergeCell ref="H13:J13"/>
    <mergeCell ref="K13:M13"/>
    <mergeCell ref="N13:P13"/>
    <mergeCell ref="Q13:S13"/>
    <mergeCell ref="T13:V13"/>
    <mergeCell ref="AL13:AN13"/>
    <mergeCell ref="AO13:AQ13"/>
    <mergeCell ref="AR13:AT13"/>
    <mergeCell ref="W13:Y13"/>
    <mergeCell ref="Z13:AB13"/>
    <mergeCell ref="AC13:AE13"/>
    <mergeCell ref="AF13:AH13"/>
    <mergeCell ref="AI13:AK13"/>
  </mergeCells>
  <pageMargins left="0.7" right="0.7" top="0.75" bottom="0.75" header="0.3" footer="0.3"/>
  <pageSetup paperSize="8" scale="3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opLeftCell="B25" workbookViewId="0">
      <selection sqref="A1:Q7"/>
    </sheetView>
  </sheetViews>
  <sheetFormatPr baseColWidth="10" defaultRowHeight="15" x14ac:dyDescent="0.25"/>
  <sheetData>
    <row r="1" spans="1:17" x14ac:dyDescent="0.25">
      <c r="A1" s="2"/>
      <c r="B1" s="10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10" t="s">
        <v>5</v>
      </c>
      <c r="H1" s="9" t="s">
        <v>6</v>
      </c>
      <c r="I1" s="9" t="s">
        <v>7</v>
      </c>
      <c r="J1" s="9" t="s">
        <v>47</v>
      </c>
      <c r="K1" s="9" t="s">
        <v>9</v>
      </c>
      <c r="L1" s="9" t="s">
        <v>10</v>
      </c>
      <c r="M1" s="9" t="s">
        <v>11</v>
      </c>
      <c r="N1" s="9" t="s">
        <v>12</v>
      </c>
      <c r="O1" s="9" t="s">
        <v>13</v>
      </c>
      <c r="P1" s="9" t="s">
        <v>22</v>
      </c>
      <c r="Q1" s="82" t="s">
        <v>18</v>
      </c>
    </row>
    <row r="2" spans="1:17" ht="17.25" x14ac:dyDescent="0.25">
      <c r="A2" s="14" t="s">
        <v>14</v>
      </c>
      <c r="B2" s="13">
        <v>10</v>
      </c>
      <c r="C2" s="13">
        <v>11</v>
      </c>
      <c r="D2" s="17">
        <v>14</v>
      </c>
      <c r="E2" s="17">
        <v>14</v>
      </c>
      <c r="F2" s="13">
        <v>10</v>
      </c>
      <c r="G2" s="13">
        <v>11</v>
      </c>
      <c r="H2" s="13">
        <v>11</v>
      </c>
      <c r="I2" s="12">
        <v>15</v>
      </c>
      <c r="J2" s="13">
        <v>12</v>
      </c>
      <c r="K2" s="16">
        <v>15</v>
      </c>
      <c r="L2" s="13">
        <v>10</v>
      </c>
      <c r="M2" s="17">
        <v>15</v>
      </c>
      <c r="N2" s="13">
        <v>5</v>
      </c>
      <c r="O2" s="13">
        <v>9</v>
      </c>
      <c r="P2" s="17">
        <v>13</v>
      </c>
      <c r="Q2">
        <f>SUM(B2:P2)</f>
        <v>175</v>
      </c>
    </row>
    <row r="3" spans="1:17" ht="17.25" x14ac:dyDescent="0.25">
      <c r="A3" s="14" t="s">
        <v>15</v>
      </c>
      <c r="B3" s="13">
        <v>11</v>
      </c>
      <c r="C3" s="17">
        <v>13</v>
      </c>
      <c r="D3" s="17">
        <v>14</v>
      </c>
      <c r="E3" s="17">
        <v>14</v>
      </c>
      <c r="F3" s="13">
        <v>8</v>
      </c>
      <c r="G3" s="17">
        <v>14</v>
      </c>
      <c r="H3" s="13">
        <v>9</v>
      </c>
      <c r="I3" s="15">
        <v>17</v>
      </c>
      <c r="J3" s="13">
        <v>13</v>
      </c>
      <c r="K3" s="16">
        <v>15</v>
      </c>
      <c r="L3" s="17">
        <v>10</v>
      </c>
      <c r="M3" s="13">
        <v>10</v>
      </c>
      <c r="N3" s="13">
        <v>8</v>
      </c>
      <c r="O3" s="17">
        <v>14</v>
      </c>
      <c r="P3" s="16">
        <v>15</v>
      </c>
      <c r="Q3">
        <f>SUM(B3:P3)</f>
        <v>185</v>
      </c>
    </row>
    <row r="4" spans="1:17" ht="17.25" x14ac:dyDescent="0.25">
      <c r="A4" s="14" t="s">
        <v>16</v>
      </c>
      <c r="B4" s="11">
        <v>16</v>
      </c>
      <c r="C4" s="17">
        <v>14</v>
      </c>
      <c r="D4" s="17">
        <v>13</v>
      </c>
      <c r="E4" s="13">
        <v>11</v>
      </c>
      <c r="F4" s="11">
        <v>16</v>
      </c>
      <c r="G4" s="16">
        <v>15</v>
      </c>
      <c r="H4" s="13">
        <v>12</v>
      </c>
      <c r="I4" s="12">
        <v>15</v>
      </c>
      <c r="J4" s="13">
        <v>10</v>
      </c>
      <c r="K4" s="11">
        <v>16</v>
      </c>
      <c r="L4" s="17">
        <v>11</v>
      </c>
      <c r="M4" s="17">
        <v>15</v>
      </c>
      <c r="N4" s="13">
        <v>12</v>
      </c>
      <c r="O4" s="12">
        <v>15</v>
      </c>
      <c r="P4" s="17">
        <v>13</v>
      </c>
      <c r="Q4">
        <f>SUM(B4:P4)</f>
        <v>204</v>
      </c>
    </row>
    <row r="5" spans="1:17" ht="17.25" x14ac:dyDescent="0.25">
      <c r="A5" s="14" t="s">
        <v>17</v>
      </c>
      <c r="B5" s="86">
        <v>12</v>
      </c>
      <c r="C5" s="17">
        <v>14</v>
      </c>
      <c r="D5" s="12">
        <v>15</v>
      </c>
      <c r="E5" s="13">
        <v>13</v>
      </c>
      <c r="F5" s="13">
        <v>8</v>
      </c>
      <c r="G5" s="11">
        <v>16</v>
      </c>
      <c r="H5" s="13">
        <v>11</v>
      </c>
      <c r="I5" s="13">
        <v>12</v>
      </c>
      <c r="J5" s="13">
        <v>12</v>
      </c>
      <c r="K5" s="12">
        <v>15</v>
      </c>
      <c r="L5" s="17">
        <v>14</v>
      </c>
      <c r="M5" s="17">
        <v>13</v>
      </c>
      <c r="N5" s="17">
        <v>14</v>
      </c>
      <c r="O5" s="13">
        <v>13</v>
      </c>
      <c r="P5" s="87">
        <v>16</v>
      </c>
      <c r="Q5">
        <f>SUM(B5:P5)</f>
        <v>198</v>
      </c>
    </row>
    <row r="6" spans="1:17" x14ac:dyDescent="0.25">
      <c r="A6" s="6" t="s">
        <v>19</v>
      </c>
      <c r="B6" s="1">
        <f t="shared" ref="B6:P6" si="0">SUM(B2:B5)</f>
        <v>49</v>
      </c>
      <c r="C6" s="1">
        <f>SUM(C2:C5)</f>
        <v>52</v>
      </c>
      <c r="D6" s="1">
        <f t="shared" si="0"/>
        <v>56</v>
      </c>
      <c r="E6" s="1">
        <f t="shared" si="0"/>
        <v>52</v>
      </c>
      <c r="F6" s="1">
        <f t="shared" si="0"/>
        <v>42</v>
      </c>
      <c r="G6" s="1">
        <f t="shared" si="0"/>
        <v>56</v>
      </c>
      <c r="H6" s="1">
        <f t="shared" si="0"/>
        <v>43</v>
      </c>
      <c r="I6" s="1">
        <f t="shared" si="0"/>
        <v>59</v>
      </c>
      <c r="J6" s="1">
        <f t="shared" si="0"/>
        <v>47</v>
      </c>
      <c r="K6" s="1">
        <f t="shared" si="0"/>
        <v>61</v>
      </c>
      <c r="L6" s="1">
        <f t="shared" si="0"/>
        <v>45</v>
      </c>
      <c r="M6" s="1">
        <f t="shared" si="0"/>
        <v>53</v>
      </c>
      <c r="N6" s="1">
        <f t="shared" si="0"/>
        <v>39</v>
      </c>
      <c r="O6" s="1">
        <f t="shared" si="0"/>
        <v>51</v>
      </c>
      <c r="P6" s="1">
        <f t="shared" si="0"/>
        <v>57</v>
      </c>
      <c r="Q6" s="83">
        <f>SUM(Q2:Q5)</f>
        <v>762</v>
      </c>
    </row>
    <row r="7" spans="1:17" x14ac:dyDescent="0.25">
      <c r="A7" s="7" t="s">
        <v>21</v>
      </c>
      <c r="B7" s="80">
        <f t="shared" ref="B7:P7" si="1">AVERAGE(B2:B5)</f>
        <v>12.25</v>
      </c>
      <c r="C7" s="80">
        <f t="shared" si="1"/>
        <v>13</v>
      </c>
      <c r="D7" s="80">
        <f t="shared" si="1"/>
        <v>14</v>
      </c>
      <c r="E7" s="80">
        <f t="shared" si="1"/>
        <v>13</v>
      </c>
      <c r="F7" s="80">
        <f t="shared" si="1"/>
        <v>10.5</v>
      </c>
      <c r="G7" s="80">
        <f t="shared" si="1"/>
        <v>14</v>
      </c>
      <c r="H7" s="80">
        <f t="shared" si="1"/>
        <v>10.75</v>
      </c>
      <c r="I7" s="80">
        <f t="shared" si="1"/>
        <v>14.75</v>
      </c>
      <c r="J7" s="80">
        <f t="shared" si="1"/>
        <v>11.75</v>
      </c>
      <c r="K7" s="80">
        <f t="shared" si="1"/>
        <v>15.25</v>
      </c>
      <c r="L7" s="80">
        <f t="shared" si="1"/>
        <v>11.25</v>
      </c>
      <c r="M7" s="80">
        <f t="shared" si="1"/>
        <v>13.25</v>
      </c>
      <c r="N7" s="80">
        <f t="shared" si="1"/>
        <v>9.75</v>
      </c>
      <c r="O7" s="80">
        <f t="shared" si="1"/>
        <v>12.75</v>
      </c>
      <c r="P7" s="80">
        <f t="shared" si="1"/>
        <v>14.25</v>
      </c>
    </row>
    <row r="13" spans="1:17" x14ac:dyDescent="0.25">
      <c r="O13" s="18"/>
      <c r="P13" s="18"/>
      <c r="Q13" s="18"/>
    </row>
    <row r="14" spans="1:17" x14ac:dyDescent="0.25">
      <c r="O14" s="18"/>
      <c r="P14" s="18"/>
      <c r="Q14" s="18"/>
    </row>
    <row r="15" spans="1:17" x14ac:dyDescent="0.25">
      <c r="O15" s="18"/>
      <c r="P15" s="18"/>
      <c r="Q15" s="18"/>
    </row>
    <row r="30" spans="2:4" x14ac:dyDescent="0.25">
      <c r="C30" s="81" t="s">
        <v>18</v>
      </c>
      <c r="D30" s="81" t="s">
        <v>48</v>
      </c>
    </row>
    <row r="31" spans="2:4" ht="17.25" x14ac:dyDescent="0.25">
      <c r="B31" s="14" t="s">
        <v>14</v>
      </c>
      <c r="C31" s="1">
        <f>Q2</f>
        <v>175</v>
      </c>
      <c r="D31" s="48">
        <v>40</v>
      </c>
    </row>
    <row r="32" spans="2:4" ht="17.25" x14ac:dyDescent="0.25">
      <c r="B32" s="14" t="s">
        <v>15</v>
      </c>
      <c r="C32" s="1">
        <f>Q3</f>
        <v>185</v>
      </c>
      <c r="D32" s="48">
        <v>44</v>
      </c>
    </row>
    <row r="33" spans="2:4" ht="17.25" x14ac:dyDescent="0.25">
      <c r="B33" s="14" t="s">
        <v>16</v>
      </c>
      <c r="C33" s="1">
        <f>Q4</f>
        <v>204</v>
      </c>
      <c r="D33" s="48">
        <v>53</v>
      </c>
    </row>
    <row r="34" spans="2:4" ht="17.25" x14ac:dyDescent="0.25">
      <c r="B34" s="14" t="s">
        <v>17</v>
      </c>
      <c r="C34" s="1">
        <f>Q5</f>
        <v>198</v>
      </c>
      <c r="D34" s="48">
        <v>71</v>
      </c>
    </row>
    <row r="35" spans="2:4" x14ac:dyDescent="0.25">
      <c r="B35" s="96" t="s">
        <v>23</v>
      </c>
      <c r="C35" s="84">
        <f>SUM(C31:C34)</f>
        <v>762</v>
      </c>
      <c r="D35" s="61">
        <f>SUM(D31:D34)</f>
        <v>208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workbookViewId="0">
      <selection activeCell="P30" sqref="P30"/>
    </sheetView>
  </sheetViews>
  <sheetFormatPr baseColWidth="10" defaultRowHeight="15" x14ac:dyDescent="0.25"/>
  <sheetData>
    <row r="1" spans="1:17" x14ac:dyDescent="0.25">
      <c r="A1" s="2"/>
      <c r="B1" s="10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10" t="s">
        <v>5</v>
      </c>
      <c r="H1" s="9" t="s">
        <v>6</v>
      </c>
      <c r="I1" s="9" t="s">
        <v>7</v>
      </c>
      <c r="J1" s="9" t="s">
        <v>47</v>
      </c>
      <c r="K1" s="9" t="s">
        <v>9</v>
      </c>
      <c r="L1" s="9" t="s">
        <v>10</v>
      </c>
      <c r="M1" s="9" t="s">
        <v>11</v>
      </c>
      <c r="N1" s="9" t="s">
        <v>12</v>
      </c>
      <c r="O1" s="9" t="s">
        <v>13</v>
      </c>
      <c r="P1" s="9" t="s">
        <v>22</v>
      </c>
      <c r="Q1" s="82" t="s">
        <v>18</v>
      </c>
    </row>
    <row r="2" spans="1:17" x14ac:dyDescent="0.25">
      <c r="A2" s="2"/>
      <c r="B2" s="10"/>
      <c r="C2" s="9"/>
      <c r="D2" s="9"/>
      <c r="E2" s="9"/>
      <c r="F2" s="9"/>
      <c r="G2" s="10"/>
      <c r="H2" s="9"/>
      <c r="I2" s="9"/>
      <c r="J2" s="9"/>
      <c r="K2" s="9"/>
      <c r="L2" s="9"/>
      <c r="M2" s="9"/>
      <c r="N2" s="9"/>
      <c r="O2" s="9"/>
      <c r="P2" s="9"/>
    </row>
    <row r="3" spans="1:17" ht="17.25" x14ac:dyDescent="0.25">
      <c r="A3" s="14" t="s">
        <v>16</v>
      </c>
      <c r="B3" s="11">
        <v>16</v>
      </c>
      <c r="C3" s="17">
        <v>14</v>
      </c>
      <c r="D3" s="17">
        <v>13</v>
      </c>
      <c r="E3" s="13">
        <v>11</v>
      </c>
      <c r="F3" s="11">
        <v>16</v>
      </c>
      <c r="G3" s="16">
        <v>15</v>
      </c>
      <c r="H3" s="13">
        <v>12</v>
      </c>
      <c r="I3" s="12">
        <v>15</v>
      </c>
      <c r="J3" s="13">
        <v>10</v>
      </c>
      <c r="K3" s="11">
        <v>16</v>
      </c>
      <c r="L3" s="17">
        <v>11</v>
      </c>
      <c r="M3" s="17">
        <v>15</v>
      </c>
      <c r="N3" s="13">
        <v>12</v>
      </c>
      <c r="O3" s="12">
        <v>15</v>
      </c>
      <c r="P3" s="17">
        <v>13</v>
      </c>
      <c r="Q3">
        <f>SUM(B3:P3)</f>
        <v>204</v>
      </c>
    </row>
    <row r="4" spans="1:17" x14ac:dyDescent="0.25">
      <c r="A4" s="2" t="s">
        <v>78</v>
      </c>
      <c r="B4" s="2">
        <v>16</v>
      </c>
      <c r="C4" s="2"/>
      <c r="D4" s="2">
        <v>13</v>
      </c>
      <c r="E4" s="2">
        <v>11</v>
      </c>
      <c r="F4" s="2">
        <v>16</v>
      </c>
      <c r="G4" s="2"/>
      <c r="H4" s="2">
        <v>12</v>
      </c>
      <c r="I4" s="2"/>
      <c r="J4" s="2">
        <v>10</v>
      </c>
      <c r="K4" s="2">
        <v>16</v>
      </c>
      <c r="L4" s="2"/>
      <c r="M4" s="2">
        <v>15</v>
      </c>
      <c r="N4" s="2"/>
      <c r="O4" s="2">
        <v>15</v>
      </c>
      <c r="P4" s="2">
        <v>13</v>
      </c>
      <c r="Q4">
        <f>SUM(B4:O4)</f>
        <v>124</v>
      </c>
    </row>
    <row r="5" spans="1:17" x14ac:dyDescent="0.25">
      <c r="A5" s="2" t="s">
        <v>79</v>
      </c>
      <c r="B5" s="2">
        <v>16</v>
      </c>
      <c r="C5" s="2">
        <v>14</v>
      </c>
      <c r="D5" s="2">
        <v>13</v>
      </c>
      <c r="E5" s="2"/>
      <c r="F5" s="2">
        <v>16</v>
      </c>
      <c r="G5" s="2">
        <v>15</v>
      </c>
      <c r="H5" s="2"/>
      <c r="I5" s="2"/>
      <c r="J5" s="2">
        <v>10</v>
      </c>
      <c r="K5" s="2"/>
      <c r="L5" s="2">
        <v>11</v>
      </c>
      <c r="M5" s="2"/>
      <c r="N5" s="2">
        <v>12</v>
      </c>
      <c r="O5" s="2"/>
      <c r="P5" s="2">
        <v>13</v>
      </c>
      <c r="Q5">
        <f t="shared" ref="Q5:Q14" si="0">SUM(B5:P5)</f>
        <v>120</v>
      </c>
    </row>
    <row r="6" spans="1:17" x14ac:dyDescent="0.25">
      <c r="A6" s="2" t="s">
        <v>80</v>
      </c>
      <c r="B6" s="2"/>
      <c r="C6" s="2">
        <v>14</v>
      </c>
      <c r="D6" s="2"/>
      <c r="E6" s="2">
        <v>11</v>
      </c>
      <c r="F6" s="2"/>
      <c r="G6" s="2">
        <v>15</v>
      </c>
      <c r="H6" s="2">
        <v>12</v>
      </c>
      <c r="I6" s="2"/>
      <c r="J6" s="2"/>
      <c r="K6" s="2"/>
      <c r="L6" s="2">
        <v>11</v>
      </c>
      <c r="M6" s="2"/>
      <c r="N6" s="2"/>
      <c r="O6" s="2">
        <v>15</v>
      </c>
      <c r="P6" s="2"/>
      <c r="Q6">
        <f t="shared" si="0"/>
        <v>78</v>
      </c>
    </row>
    <row r="7" spans="1:17" x14ac:dyDescent="0.25">
      <c r="A7" s="2" t="s">
        <v>81</v>
      </c>
      <c r="B7" s="2"/>
      <c r="C7" s="2"/>
      <c r="D7" s="2"/>
      <c r="E7" s="2"/>
      <c r="F7" s="2"/>
      <c r="G7" s="2"/>
      <c r="H7" s="2"/>
      <c r="I7" s="2">
        <v>15</v>
      </c>
      <c r="J7" s="2"/>
      <c r="K7" s="2">
        <v>16</v>
      </c>
      <c r="L7" s="2"/>
      <c r="M7" s="2">
        <v>15</v>
      </c>
      <c r="N7" s="2">
        <v>12</v>
      </c>
      <c r="O7" s="2"/>
      <c r="P7" s="2"/>
      <c r="Q7">
        <f t="shared" si="0"/>
        <v>58</v>
      </c>
    </row>
    <row r="8" spans="1:17" x14ac:dyDescent="0.25">
      <c r="A8" s="2" t="s">
        <v>82</v>
      </c>
      <c r="B8" s="2"/>
      <c r="C8" s="2"/>
      <c r="D8" s="2"/>
      <c r="E8" s="2"/>
      <c r="F8" s="2"/>
      <c r="G8" s="2"/>
      <c r="H8" s="2"/>
      <c r="I8" s="2">
        <v>15</v>
      </c>
      <c r="J8" s="2"/>
      <c r="K8" s="2"/>
      <c r="L8" s="2"/>
      <c r="M8" s="2"/>
      <c r="N8" s="2"/>
      <c r="O8" s="2"/>
      <c r="P8" s="2"/>
      <c r="Q8">
        <f t="shared" si="0"/>
        <v>15</v>
      </c>
    </row>
    <row r="9" spans="1:17" ht="17.25" x14ac:dyDescent="0.25">
      <c r="A9" s="14" t="s">
        <v>17</v>
      </c>
      <c r="B9" s="86">
        <v>12</v>
      </c>
      <c r="C9" s="17">
        <v>14</v>
      </c>
      <c r="D9" s="12">
        <v>15</v>
      </c>
      <c r="E9" s="13">
        <v>13</v>
      </c>
      <c r="F9" s="13">
        <v>8</v>
      </c>
      <c r="G9" s="11">
        <v>16</v>
      </c>
      <c r="H9" s="13">
        <v>11</v>
      </c>
      <c r="I9" s="13">
        <v>12</v>
      </c>
      <c r="J9" s="13">
        <v>12</v>
      </c>
      <c r="K9" s="12">
        <v>15</v>
      </c>
      <c r="L9" s="17">
        <v>14</v>
      </c>
      <c r="M9" s="17">
        <v>13</v>
      </c>
      <c r="N9" s="17">
        <v>14</v>
      </c>
      <c r="O9" s="13">
        <v>13</v>
      </c>
      <c r="P9" s="87">
        <v>16</v>
      </c>
      <c r="Q9">
        <f t="shared" si="0"/>
        <v>198</v>
      </c>
    </row>
    <row r="10" spans="1:17" x14ac:dyDescent="0.25">
      <c r="A10" s="2" t="s">
        <v>78</v>
      </c>
      <c r="B10" s="2">
        <v>12</v>
      </c>
      <c r="C10" s="2"/>
      <c r="D10" s="2"/>
      <c r="E10" s="2">
        <v>13</v>
      </c>
      <c r="F10" s="2">
        <v>8</v>
      </c>
      <c r="G10" s="2"/>
      <c r="H10" s="2">
        <v>11</v>
      </c>
      <c r="I10" s="2"/>
      <c r="J10" s="2">
        <v>12</v>
      </c>
      <c r="K10" s="2">
        <v>15</v>
      </c>
      <c r="L10" s="2"/>
      <c r="M10" s="2">
        <v>13</v>
      </c>
      <c r="N10" s="2"/>
      <c r="O10" s="2">
        <v>13</v>
      </c>
      <c r="P10" s="2">
        <v>16</v>
      </c>
      <c r="Q10">
        <f t="shared" si="0"/>
        <v>113</v>
      </c>
    </row>
    <row r="11" spans="1:17" x14ac:dyDescent="0.25">
      <c r="A11" s="2" t="s">
        <v>79</v>
      </c>
      <c r="B11" s="2">
        <v>12</v>
      </c>
      <c r="C11" s="2">
        <v>14</v>
      </c>
      <c r="D11" s="2">
        <v>15</v>
      </c>
      <c r="E11" s="2"/>
      <c r="F11" s="2">
        <v>8</v>
      </c>
      <c r="G11" s="2">
        <v>15</v>
      </c>
      <c r="H11" s="2"/>
      <c r="I11" s="2"/>
      <c r="J11" s="2">
        <v>12</v>
      </c>
      <c r="K11" s="2"/>
      <c r="L11" s="2">
        <v>14</v>
      </c>
      <c r="M11" s="2"/>
      <c r="N11" s="2">
        <v>14</v>
      </c>
      <c r="O11" s="2"/>
      <c r="P11" s="2">
        <v>16</v>
      </c>
      <c r="Q11">
        <f t="shared" si="0"/>
        <v>120</v>
      </c>
    </row>
    <row r="12" spans="1:17" x14ac:dyDescent="0.25">
      <c r="A12" s="2" t="s">
        <v>80</v>
      </c>
      <c r="B12" s="2"/>
      <c r="C12" s="2">
        <v>14</v>
      </c>
      <c r="D12" s="2">
        <v>15</v>
      </c>
      <c r="E12" s="2">
        <v>13</v>
      </c>
      <c r="F12" s="2"/>
      <c r="G12" s="2">
        <v>15</v>
      </c>
      <c r="H12" s="2">
        <v>11</v>
      </c>
      <c r="I12" s="2"/>
      <c r="J12" s="2"/>
      <c r="K12" s="2"/>
      <c r="L12" s="2">
        <v>14</v>
      </c>
      <c r="M12" s="2"/>
      <c r="N12" s="2"/>
      <c r="O12" s="2">
        <v>13</v>
      </c>
      <c r="P12" s="2"/>
      <c r="Q12">
        <f t="shared" si="0"/>
        <v>95</v>
      </c>
    </row>
    <row r="13" spans="1:17" x14ac:dyDescent="0.25">
      <c r="A13" s="2" t="s">
        <v>81</v>
      </c>
      <c r="B13" s="2"/>
      <c r="C13" s="2"/>
      <c r="D13" s="2"/>
      <c r="E13" s="2"/>
      <c r="F13" s="2"/>
      <c r="G13" s="2"/>
      <c r="H13" s="2"/>
      <c r="I13" s="2">
        <v>12</v>
      </c>
      <c r="J13" s="2"/>
      <c r="K13" s="2">
        <v>15</v>
      </c>
      <c r="L13" s="2"/>
      <c r="M13" s="2">
        <v>13</v>
      </c>
      <c r="N13" s="2">
        <v>14</v>
      </c>
      <c r="O13" s="2"/>
      <c r="P13" s="2"/>
      <c r="Q13">
        <f t="shared" si="0"/>
        <v>54</v>
      </c>
    </row>
    <row r="14" spans="1:17" x14ac:dyDescent="0.25">
      <c r="A14" s="2" t="s">
        <v>82</v>
      </c>
      <c r="B14" s="2"/>
      <c r="C14" s="2"/>
      <c r="D14" s="2"/>
      <c r="E14" s="2"/>
      <c r="F14" s="2"/>
      <c r="G14" s="2"/>
      <c r="H14" s="2"/>
      <c r="I14" s="2">
        <v>12</v>
      </c>
      <c r="J14" s="2"/>
      <c r="K14" s="2"/>
      <c r="L14" s="2"/>
      <c r="M14" s="2"/>
      <c r="N14" s="2"/>
      <c r="O14" s="2"/>
      <c r="P14" s="2"/>
      <c r="Q14">
        <f t="shared" si="0"/>
        <v>12</v>
      </c>
    </row>
    <row r="17" spans="1:4" x14ac:dyDescent="0.25">
      <c r="A17" s="100"/>
      <c r="B17" s="1" t="s">
        <v>60</v>
      </c>
      <c r="C17" s="1" t="s">
        <v>61</v>
      </c>
    </row>
    <row r="18" spans="1:4" x14ac:dyDescent="0.25">
      <c r="A18" s="102" t="s">
        <v>78</v>
      </c>
      <c r="B18" s="1">
        <f>Q4</f>
        <v>124</v>
      </c>
      <c r="C18" s="1">
        <f>Q10</f>
        <v>113</v>
      </c>
      <c r="D18">
        <f>SUM(B18:C18)</f>
        <v>237</v>
      </c>
    </row>
    <row r="19" spans="1:4" x14ac:dyDescent="0.25">
      <c r="A19" s="102" t="s">
        <v>79</v>
      </c>
      <c r="B19" s="1">
        <f>Q5</f>
        <v>120</v>
      </c>
      <c r="C19" s="1">
        <f>Q11</f>
        <v>120</v>
      </c>
      <c r="D19">
        <f>SUM(B19:C19)</f>
        <v>240</v>
      </c>
    </row>
    <row r="20" spans="1:4" x14ac:dyDescent="0.25">
      <c r="A20" s="102" t="s">
        <v>80</v>
      </c>
      <c r="B20" s="1">
        <f>Q6</f>
        <v>78</v>
      </c>
      <c r="C20" s="1">
        <f>Q12</f>
        <v>95</v>
      </c>
      <c r="D20">
        <f>SUM(B20:C20)</f>
        <v>173</v>
      </c>
    </row>
    <row r="21" spans="1:4" x14ac:dyDescent="0.25">
      <c r="A21" s="102" t="s">
        <v>81</v>
      </c>
      <c r="B21" s="1">
        <f>Q7</f>
        <v>58</v>
      </c>
      <c r="C21" s="1">
        <f>Q13</f>
        <v>54</v>
      </c>
      <c r="D21">
        <f>SUM(B21:C21)</f>
        <v>112</v>
      </c>
    </row>
    <row r="22" spans="1:4" x14ac:dyDescent="0.25">
      <c r="A22" s="102" t="s">
        <v>82</v>
      </c>
      <c r="B22" s="1">
        <f>Q8</f>
        <v>15</v>
      </c>
      <c r="C22" s="1">
        <f>Q14</f>
        <v>12</v>
      </c>
      <c r="D22">
        <f>SUM(B22:C22)</f>
        <v>27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R19 Effectifs F, G, ESH</vt:lpstr>
      <vt:lpstr>Filles Garçons R19</vt:lpstr>
      <vt:lpstr>R18 Effectifs F,G, ESH</vt:lpstr>
      <vt:lpstr>R18 Effectifs bruts</vt:lpstr>
      <vt:lpstr>R18 Eff. Champs Pros</vt:lpstr>
    </vt:vector>
  </TitlesOfParts>
  <Company>Académie de Paris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DVE Vacataire</dc:creator>
  <cp:lastModifiedBy>Godet Etienne</cp:lastModifiedBy>
  <cp:lastPrinted>2019-04-12T11:23:23Z</cp:lastPrinted>
  <dcterms:created xsi:type="dcterms:W3CDTF">2018-09-06T11:37:29Z</dcterms:created>
  <dcterms:modified xsi:type="dcterms:W3CDTF">2019-09-06T16:32:55Z</dcterms:modified>
</cp:coreProperties>
</file>